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8010" tabRatio="638" activeTab="0"/>
  </bookViews>
  <sheets>
    <sheet name="Celkové výsledky" sheetId="1" r:id="rId1"/>
    <sheet name="konečné pořadí podle kategorií" sheetId="2" r:id="rId2"/>
    <sheet name="Síň slávy" sheetId="3" r:id="rId3"/>
    <sheet name="info" sheetId="4" r:id="rId4"/>
  </sheets>
  <definedNames>
    <definedName name="_xlnm._FilterDatabase" localSheetId="0" hidden="1">'Celkové výsledky'!$B$3:$CB$100</definedName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<sst xmlns="http://schemas.openxmlformats.org/spreadsheetml/2006/main" count="4432" uniqueCount="377">
  <si>
    <t>Jméno</t>
  </si>
  <si>
    <t>Kategorie</t>
  </si>
  <si>
    <t>Index</t>
  </si>
  <si>
    <t>Součet</t>
  </si>
  <si>
    <t>GBM9514</t>
  </si>
  <si>
    <t>M19</t>
  </si>
  <si>
    <t>GBM0002</t>
  </si>
  <si>
    <t>M12</t>
  </si>
  <si>
    <t>čas</t>
  </si>
  <si>
    <t>kontroly</t>
  </si>
  <si>
    <t>M40</t>
  </si>
  <si>
    <t>CHALK Steve</t>
  </si>
  <si>
    <t>GBM6501</t>
  </si>
  <si>
    <t>ŽÁČEK Zbyněk</t>
  </si>
  <si>
    <t>GBM7107</t>
  </si>
  <si>
    <t>FIALOVÁ Petra</t>
  </si>
  <si>
    <t>GBM0470</t>
  </si>
  <si>
    <t>MDR</t>
  </si>
  <si>
    <t>FIALOVÁ Pavla</t>
  </si>
  <si>
    <t>GBM0257</t>
  </si>
  <si>
    <t>UNČOVSKÝ Vít</t>
  </si>
  <si>
    <t>GBM0004</t>
  </si>
  <si>
    <t>body z kontroly</t>
  </si>
  <si>
    <t>body za čas</t>
  </si>
  <si>
    <t>KREJČÍ Pavel</t>
  </si>
  <si>
    <t>GBM6806</t>
  </si>
  <si>
    <t>MAREČEK Jiří</t>
  </si>
  <si>
    <t>GBM5901</t>
  </si>
  <si>
    <t>M50</t>
  </si>
  <si>
    <t>PRIESSNITZ Jan</t>
  </si>
  <si>
    <t>GBM9802</t>
  </si>
  <si>
    <t>M14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</si>
  <si>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</si>
  <si>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</si>
  <si>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</si>
  <si>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</si>
  <si>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</si>
  <si>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</si>
  <si>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</si>
  <si>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</si>
  <si>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</si>
  <si>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</si>
  <si>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</si>
  <si>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</si>
  <si>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</si>
  <si>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</si>
  <si>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</si>
  <si>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</si>
  <si>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</si>
  <si>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</si>
  <si>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</si>
  <si>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</si>
  <si>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</si>
  <si>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</si>
  <si>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</si>
  <si>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</si>
  <si>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</si>
  <si>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</si>
  <si>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</si>
  <si>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</si>
  <si>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</si>
  <si>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</si>
  <si>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</si>
  <si>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</si>
  <si>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</si>
  <si>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D35</t>
  </si>
  <si>
    <t>D50</t>
  </si>
  <si>
    <t>HAŽMUK Jáchym</t>
  </si>
  <si>
    <t>GBM0401</t>
  </si>
  <si>
    <t>HAŽMUKOVÁ Jarmila</t>
  </si>
  <si>
    <t>ONDROUCH Martin</t>
  </si>
  <si>
    <t>GBM0651</t>
  </si>
  <si>
    <t>GBM0508</t>
  </si>
  <si>
    <t>UNČOVSKÝ Jakub</t>
  </si>
  <si>
    <t>GBM0418</t>
  </si>
  <si>
    <t>KINC Martin</t>
  </si>
  <si>
    <t>BŽATEK Vojtěch</t>
  </si>
  <si>
    <t>GBM9910</t>
  </si>
  <si>
    <t>GBM9902</t>
  </si>
  <si>
    <t>Index kat.</t>
  </si>
  <si>
    <t>MOKRÝ Pavel</t>
  </si>
  <si>
    <t>UNČOVSKÝ Marek</t>
  </si>
  <si>
    <t>HAŽMUK Ivo</t>
  </si>
  <si>
    <t>GBM6801</t>
  </si>
  <si>
    <t>GBM7109</t>
  </si>
  <si>
    <t>GBM7001</t>
  </si>
  <si>
    <t>MAREČKOVÁ Iva</t>
  </si>
  <si>
    <t>GBM6551</t>
  </si>
  <si>
    <t>ONDROUCHOVÁ Ludmila</t>
  </si>
  <si>
    <t>UNČOVSKÁ Martina</t>
  </si>
  <si>
    <t>HAŽMUKOVÁ Pavla</t>
  </si>
  <si>
    <t>GBM7057</t>
  </si>
  <si>
    <t>GBM7160</t>
  </si>
  <si>
    <t>GBM7656</t>
  </si>
  <si>
    <t>HANSLIANOVÁ Petra</t>
  </si>
  <si>
    <t>GBM5051</t>
  </si>
  <si>
    <t>HRUBÝ Vilém</t>
  </si>
  <si>
    <t>GBM0105</t>
  </si>
  <si>
    <t>ŽÁČEK Matěj</t>
  </si>
  <si>
    <t>GBM9806</t>
  </si>
  <si>
    <t>ŠROM Dominik</t>
  </si>
  <si>
    <t>ŠROM Jakub</t>
  </si>
  <si>
    <t>HRUBÝ Václav</t>
  </si>
  <si>
    <t>GBM9601</t>
  </si>
  <si>
    <t>M16</t>
  </si>
  <si>
    <t>FUČÍK Karel</t>
  </si>
  <si>
    <t>GAP7201</t>
  </si>
  <si>
    <t>GAP7401</t>
  </si>
  <si>
    <t>HRAZDIL Roman</t>
  </si>
  <si>
    <t>M20</t>
  </si>
  <si>
    <t>HROUDA Petr</t>
  </si>
  <si>
    <t>GBM6903</t>
  </si>
  <si>
    <t>FRÁŇA Pavel</t>
  </si>
  <si>
    <t>GBM5905</t>
  </si>
  <si>
    <t>BOUCHALOVÁ Justýna</t>
  </si>
  <si>
    <t>FCL9951</t>
  </si>
  <si>
    <t>D14</t>
  </si>
  <si>
    <t>34.</t>
  </si>
  <si>
    <t>35.</t>
  </si>
  <si>
    <t>36.</t>
  </si>
  <si>
    <t>37.</t>
  </si>
  <si>
    <t>38.</t>
  </si>
  <si>
    <t>39.</t>
  </si>
  <si>
    <t>40.</t>
  </si>
  <si>
    <t>BŽATKOVÁ Kateřina</t>
  </si>
  <si>
    <t>GBM9752</t>
  </si>
  <si>
    <t>D16</t>
  </si>
  <si>
    <t>DVOŘÁKOVÁ Martina</t>
  </si>
  <si>
    <t>GBM9561</t>
  </si>
  <si>
    <t>D19</t>
  </si>
  <si>
    <t>ČADOVÁ Lenka</t>
  </si>
  <si>
    <t>FCL9351</t>
  </si>
  <si>
    <t>GBM8812</t>
  </si>
  <si>
    <t>D20</t>
  </si>
  <si>
    <t>MOUČKOVÁ Andrea</t>
  </si>
  <si>
    <t>GBM9253</t>
  </si>
  <si>
    <t>MAREČKOVÁ Michaela</t>
  </si>
  <si>
    <t>GBM9251</t>
  </si>
  <si>
    <t>FUČÍKOVÁ Hana</t>
  </si>
  <si>
    <t>GAP7755</t>
  </si>
  <si>
    <t>LÁTALOVÁ Alexandra</t>
  </si>
  <si>
    <t>GBM5801</t>
  </si>
  <si>
    <t>41.</t>
  </si>
  <si>
    <t>42.</t>
  </si>
  <si>
    <t>43.</t>
  </si>
  <si>
    <t>44.</t>
  </si>
  <si>
    <t>45.</t>
  </si>
  <si>
    <t>46.</t>
  </si>
  <si>
    <t>47.</t>
  </si>
  <si>
    <t>ČADOVÁ Renata</t>
  </si>
  <si>
    <t>FCL6651</t>
  </si>
  <si>
    <t>TOMÁŠKOVÁ Klára</t>
  </si>
  <si>
    <t>GBM0352</t>
  </si>
  <si>
    <t>HELÁNOVÁ Kateřina</t>
  </si>
  <si>
    <t>GBM0353</t>
  </si>
  <si>
    <t>TOMÁŠEK Jáchym</t>
  </si>
  <si>
    <t>GBM0606</t>
  </si>
  <si>
    <t>HRUBÝ Vítek</t>
  </si>
  <si>
    <t>GBM</t>
  </si>
  <si>
    <t>HROUDA Šimon</t>
  </si>
  <si>
    <t>GBM0504</t>
  </si>
  <si>
    <t>HELÁNOVÁ Tereza</t>
  </si>
  <si>
    <t>GBM0653</t>
  </si>
  <si>
    <t>48.</t>
  </si>
  <si>
    <t>Součet za závod</t>
  </si>
  <si>
    <t>neúčast</t>
  </si>
  <si>
    <t>49.</t>
  </si>
  <si>
    <t>SKLÁDANKOVÁ Tereza</t>
  </si>
  <si>
    <t>GBM8955</t>
  </si>
  <si>
    <t>50.</t>
  </si>
  <si>
    <t>FEKIAČOVÁ Mária</t>
  </si>
  <si>
    <t>GBM5853</t>
  </si>
  <si>
    <t>HROUDA Jakub</t>
  </si>
  <si>
    <t>GBM0106</t>
  </si>
  <si>
    <t>52.</t>
  </si>
  <si>
    <t>ŠINDELKA Antonín</t>
  </si>
  <si>
    <t>GBM7205</t>
  </si>
  <si>
    <t>53.</t>
  </si>
  <si>
    <t>FEKIAČ Jozef</t>
  </si>
  <si>
    <t>GBM5802</t>
  </si>
  <si>
    <t>54.</t>
  </si>
  <si>
    <t>ONDROUCH Jan</t>
  </si>
  <si>
    <t>55.</t>
  </si>
  <si>
    <t>CHMELÍK Albert</t>
  </si>
  <si>
    <t>GBM0408</t>
  </si>
  <si>
    <t>56.</t>
  </si>
  <si>
    <t>LÁTAL Miroslav</t>
  </si>
  <si>
    <t>GBM6001</t>
  </si>
  <si>
    <t>Závodů</t>
  </si>
  <si>
    <t>57.</t>
  </si>
  <si>
    <t>KINCOVA Daniela</t>
  </si>
  <si>
    <t>GBM8960</t>
  </si>
  <si>
    <t>58.</t>
  </si>
  <si>
    <t>GBM7455</t>
  </si>
  <si>
    <t>REGNER Antonín</t>
  </si>
  <si>
    <t>59.</t>
  </si>
  <si>
    <t>GBM0206</t>
  </si>
  <si>
    <t>60.</t>
  </si>
  <si>
    <t>GBM7713</t>
  </si>
  <si>
    <t>61.</t>
  </si>
  <si>
    <t>GBM0051</t>
  </si>
  <si>
    <t>D12</t>
  </si>
  <si>
    <t>62.</t>
  </si>
  <si>
    <t>GBM7657</t>
  </si>
  <si>
    <t>63.</t>
  </si>
  <si>
    <t>GBM9807</t>
  </si>
  <si>
    <t>64.</t>
  </si>
  <si>
    <t>GBM9302</t>
  </si>
  <si>
    <t>65.</t>
  </si>
  <si>
    <t>GBM8951</t>
  </si>
  <si>
    <t>66.</t>
  </si>
  <si>
    <t>67.</t>
  </si>
  <si>
    <t>HELÁNOVA Valerie</t>
  </si>
  <si>
    <t>REGNEROVA Hana</t>
  </si>
  <si>
    <t>GBM7258</t>
  </si>
  <si>
    <t>GBM7761</t>
  </si>
  <si>
    <t>68.</t>
  </si>
  <si>
    <t>GBM9107</t>
  </si>
  <si>
    <t>69.</t>
  </si>
  <si>
    <t>GBM7051</t>
  </si>
  <si>
    <t>70.</t>
  </si>
  <si>
    <t>REGNER Rostislav</t>
  </si>
  <si>
    <t>GBM0605</t>
  </si>
  <si>
    <t>71.</t>
  </si>
  <si>
    <t>GBM9405</t>
  </si>
  <si>
    <t>72.</t>
  </si>
  <si>
    <t>GBM8506</t>
  </si>
  <si>
    <t>73.</t>
  </si>
  <si>
    <t>74.</t>
  </si>
  <si>
    <t>76.</t>
  </si>
  <si>
    <t>77.</t>
  </si>
  <si>
    <t>DVOŘÁKOVÁ Lucie</t>
  </si>
  <si>
    <t>GBM0163</t>
  </si>
  <si>
    <t>JAKUBČÍKOVÁ Eva</t>
  </si>
  <si>
    <t>GBM7954</t>
  </si>
  <si>
    <t>FIALOVÁ Jana</t>
  </si>
  <si>
    <t>GBM6658</t>
  </si>
  <si>
    <t>ŠICNER Michal</t>
  </si>
  <si>
    <t>GBM7802</t>
  </si>
  <si>
    <t>DVOŘÁKOVÁ Julie</t>
  </si>
  <si>
    <t>78.</t>
  </si>
  <si>
    <t>GBM9961</t>
  </si>
  <si>
    <t>79.</t>
  </si>
  <si>
    <t>80.</t>
  </si>
  <si>
    <t>81.</t>
  </si>
  <si>
    <t>82.</t>
  </si>
  <si>
    <t>MOKRÁ Zdena</t>
  </si>
  <si>
    <t>GBM7153</t>
  </si>
  <si>
    <t>VAĎURA Jiří</t>
  </si>
  <si>
    <t>GBM8301</t>
  </si>
  <si>
    <t>NILAŠ Daniel</t>
  </si>
  <si>
    <t>GBM0406</t>
  </si>
  <si>
    <t>NILAŠ Štěpán</t>
  </si>
  <si>
    <t>GBM0702</t>
  </si>
  <si>
    <t>ŠICNER Štěpán</t>
  </si>
  <si>
    <t>83.</t>
  </si>
  <si>
    <t>GBM0703</t>
  </si>
  <si>
    <t>Legenda:</t>
  </si>
  <si>
    <t>Leader</t>
  </si>
  <si>
    <t>není z GBM</t>
  </si>
  <si>
    <r>
      <t xml:space="preserve">Index </t>
    </r>
    <r>
      <rPr>
        <sz val="11"/>
        <rFont val="Calibri"/>
        <family val="2"/>
      </rPr>
      <t>je číselná konstanta, která je specifická pro každou kategorii právě takto:</t>
    </r>
  </si>
  <si>
    <t>Prům. za závod</t>
  </si>
  <si>
    <t>MATULOVÁ Lucie</t>
  </si>
  <si>
    <t>84.</t>
  </si>
  <si>
    <t>FENCL Jan</t>
  </si>
  <si>
    <t>JANDA Václav</t>
  </si>
  <si>
    <t>85.</t>
  </si>
  <si>
    <t>GBM9005</t>
  </si>
  <si>
    <t>FCL6901</t>
  </si>
  <si>
    <t>86.</t>
  </si>
  <si>
    <t>87.</t>
  </si>
  <si>
    <t>FENCL Jiří</t>
  </si>
  <si>
    <r>
      <t xml:space="preserve">vynechaný závod </t>
    </r>
    <r>
      <rPr>
        <sz val="11"/>
        <color theme="1"/>
        <rFont val="Calibri"/>
        <family val="2"/>
      </rPr>
      <t xml:space="preserve">- u závodu, který závodník neběží, má dotyčný v tabulce na svém řádku napsáno </t>
    </r>
    <r>
      <rPr>
        <b/>
        <sz val="11"/>
        <color indexed="8"/>
        <rFont val="Calibri"/>
        <family val="2"/>
      </rPr>
      <t>neúčast</t>
    </r>
    <r>
      <rPr>
        <sz val="11"/>
        <color theme="1"/>
        <rFont val="Calibri"/>
        <family val="2"/>
      </rPr>
      <t>. Za tento závod se mu přičítá +0 bodů</t>
    </r>
  </si>
  <si>
    <t>FRÁŇOVÁ Pavla</t>
  </si>
  <si>
    <t>MOKRÁ Michaela</t>
  </si>
  <si>
    <t>SPÁČILOVÁ Petra</t>
  </si>
  <si>
    <t>POLÁK Robert</t>
  </si>
  <si>
    <t>POLÁK Vaclav</t>
  </si>
  <si>
    <t>CHMELÍKOVÁ Gabriela</t>
  </si>
  <si>
    <t>MAREČKOVÁ Zuzana</t>
  </si>
  <si>
    <t>BEDNAŘÍK Zdeněk</t>
  </si>
  <si>
    <t>HELAN Václav</t>
  </si>
  <si>
    <t>HAMÁK Aleš</t>
  </si>
  <si>
    <t>BOUCHALA Jiří</t>
  </si>
  <si>
    <t>88.</t>
  </si>
  <si>
    <t>Bžatek Miroslav</t>
  </si>
  <si>
    <t>GBM7006</t>
  </si>
  <si>
    <t>89.</t>
  </si>
  <si>
    <t>CHMELÍK Robert</t>
  </si>
  <si>
    <t>GBM0701</t>
  </si>
  <si>
    <t>TOMÁŠEK Gabriel</t>
  </si>
  <si>
    <t>GBM0460</t>
  </si>
  <si>
    <t>90.</t>
  </si>
  <si>
    <t>91.</t>
  </si>
  <si>
    <t>STAŇKOVÁ Anežka</t>
  </si>
  <si>
    <t>LÁTAL Tomáš</t>
  </si>
  <si>
    <t>REGNER Bretislav</t>
  </si>
  <si>
    <t>GBM7604</t>
  </si>
  <si>
    <t>Síň slávy závodníků s nejlepšími výsledky</t>
  </si>
  <si>
    <t>Nejvyšší účast na závodech</t>
  </si>
  <si>
    <t>14/14</t>
  </si>
  <si>
    <t>Nejlepší průměr bodů za závod</t>
  </si>
  <si>
    <t>Nejvyšší celový součet bodů</t>
  </si>
  <si>
    <t>51.</t>
  </si>
  <si>
    <t>75.</t>
  </si>
  <si>
    <t>92.</t>
  </si>
  <si>
    <t>FIALA Karel</t>
  </si>
  <si>
    <t>93.</t>
  </si>
  <si>
    <t>ŽOUŽELKOVÁ Ema</t>
  </si>
  <si>
    <r>
      <rPr>
        <b/>
        <sz val="12"/>
        <color indexed="8"/>
        <rFont val="Calibri"/>
        <family val="2"/>
      </rPr>
      <t>Index</t>
    </r>
    <r>
      <rPr>
        <sz val="11"/>
        <color theme="1"/>
        <rFont val="Calibri"/>
        <family val="2"/>
      </rPr>
      <t xml:space="preserve"> - navýšení součtu bodů za závody podle kategorie. Snaha o co nepřesnější výsledky, u kterých nezáleží na věku nebo pohlaví, ale na výkonosti</t>
    </r>
  </si>
  <si>
    <r>
      <rPr>
        <b/>
        <sz val="12"/>
        <color indexed="8"/>
        <rFont val="Calibri"/>
        <family val="2"/>
      </rPr>
      <t>Neklasifikovaný závodník</t>
    </r>
    <r>
      <rPr>
        <sz val="11"/>
        <color theme="1"/>
        <rFont val="Calibri"/>
        <family val="2"/>
      </rPr>
      <t xml:space="preserve"> - pokud závodník nesplnil limit závodu, byl diskvalifikován nebo se nějak jinak prohřešil vůči pravidlům ROB, má sice v tabulce (když tohoto výsledku dosáhl) body za čas a kontroly, </t>
    </r>
    <r>
      <rPr>
        <b/>
        <sz val="11"/>
        <color indexed="8"/>
        <rFont val="Calibri"/>
        <family val="2"/>
      </rPr>
      <t xml:space="preserve">nemá ale spočítaný součet bodů </t>
    </r>
    <r>
      <rPr>
        <sz val="11"/>
        <color theme="1"/>
        <rFont val="Calibri"/>
        <family val="2"/>
      </rPr>
      <t>za závod - není v tomto závodě hodnocen.</t>
    </r>
  </si>
  <si>
    <t>Pro tisk je přizpůsoben pouze začátek prvního listu (Celkové výsledky) (2×A4 na výšku)</t>
  </si>
  <si>
    <r>
      <rPr>
        <b/>
        <sz val="12"/>
        <color indexed="8"/>
        <rFont val="Calibri"/>
        <family val="2"/>
      </rPr>
      <t>Pořadatel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Stavitel</t>
    </r>
    <r>
      <rPr>
        <sz val="11"/>
        <color theme="1"/>
        <rFont val="Calibri"/>
        <family val="2"/>
      </rPr>
      <t xml:space="preserve"> trati daného závodu, který se kvůli pořádání nemohl zúčastnit. Jako odměnu za pořádání má místo součtu bodů za závod uveden průměr součtu bodů za závody, kterých se v sezóně zúčastnil jako závodník. (Stavitel je vždy uveden ve výsledkové listině)</t>
    </r>
  </si>
  <si>
    <t>STAŇKOVÁ Věra</t>
  </si>
  <si>
    <t>1.závod 1.3. Brno-Žebětín - 3,5MHz</t>
  </si>
  <si>
    <t xml:space="preserve">GBM0808 </t>
  </si>
  <si>
    <t>Vyrobil Jakub Šrom pro oddíl ROB SK RADIOSPORT Bílovice nad Svitavou. Oddílový žebříček závodníků 2014</t>
  </si>
  <si>
    <t>Oddílový žebříček závodníků pro rok 2014</t>
  </si>
  <si>
    <t>BLAŽEK Richard</t>
  </si>
  <si>
    <t xml:space="preserve">GBM0208 </t>
  </si>
  <si>
    <t>2.závod 1.3. Brno-Žebětín - 144MHz</t>
  </si>
  <si>
    <t>94.</t>
  </si>
  <si>
    <t>95.</t>
  </si>
  <si>
    <t>PODEŠVOVÁ Vlasta</t>
  </si>
  <si>
    <t xml:space="preserve">GBM9256 </t>
  </si>
  <si>
    <t>3.závod 30.3. Veselice - 3,5MHz</t>
  </si>
  <si>
    <t>4.závod 30.3. Veselice - 144MHz</t>
  </si>
  <si>
    <t>96.</t>
  </si>
  <si>
    <t>MATULA Petr</t>
  </si>
  <si>
    <t>GBM8202</t>
  </si>
  <si>
    <t>97.</t>
  </si>
  <si>
    <t>Tomášek Martin</t>
  </si>
  <si>
    <t>GBM7408</t>
  </si>
  <si>
    <t>GBM0712</t>
  </si>
  <si>
    <t>GBM0806</t>
  </si>
  <si>
    <t>8/8</t>
  </si>
  <si>
    <t>5.závod 16.4. Bílovice nad Svitavou - 144MHz KT</t>
  </si>
  <si>
    <t>6.závod 2.5. Nesměř - FOXORING</t>
  </si>
  <si>
    <t>TOMÁŠEK Martin</t>
  </si>
  <si>
    <t>7.závod 3.5. Nesměř - 144MHz</t>
  </si>
  <si>
    <t>BŽATEK Miroslav</t>
  </si>
  <si>
    <t>8.závod 4.5. Nesměř - 3,5MHz</t>
  </si>
  <si>
    <t>9.závod 4.5. Nesměř - SPRINT</t>
  </si>
  <si>
    <t>nehodnocen</t>
  </si>
  <si>
    <t>nehod.</t>
  </si>
  <si>
    <t>pořadatel</t>
  </si>
  <si>
    <r>
      <rPr>
        <b/>
        <sz val="12"/>
        <color indexed="8"/>
        <rFont val="Calibri"/>
        <family val="2"/>
      </rPr>
      <t>Průměr za závod</t>
    </r>
    <r>
      <rPr>
        <sz val="11"/>
        <color theme="1"/>
        <rFont val="Calibri"/>
        <family val="2"/>
      </rPr>
      <t xml:space="preserve"> - počítán z celkového součtu všech závodů (na začátku dokumentu v záložce "Celkové výsledky"). Tzn. i s indexem každého závodníka. Kdybyste si sečetli body z každého závodu jednotlivě, výsledek by byl jiný. Je maximálně tolik průměrů, kolik absolvoval závodník závodů = 3 závady, 3průměry</t>
    </r>
  </si>
  <si>
    <t>10.závod 27.5. Bílovice nad Svitavou - SPRINT</t>
  </si>
  <si>
    <t>po limitě</t>
  </si>
  <si>
    <t>dsq</t>
  </si>
  <si>
    <t>11.závod 11.6. Brno - Kohoutovice - 3,5MHz KT</t>
  </si>
  <si>
    <t>12.závod 23.8. Zvůle - DLOUHÁ</t>
  </si>
  <si>
    <t>GBM0762</t>
  </si>
  <si>
    <t>závodů: 12/12</t>
  </si>
  <si>
    <t>12/12</t>
  </si>
  <si>
    <t>kategorie: MDR</t>
  </si>
  <si>
    <t>um.</t>
  </si>
  <si>
    <t>příjmení, jméno</t>
  </si>
  <si>
    <t>index</t>
  </si>
  <si>
    <t>body</t>
  </si>
  <si>
    <t>závody</t>
  </si>
  <si>
    <t>prům. za závod</t>
  </si>
  <si>
    <t>kategorie: D12</t>
  </si>
  <si>
    <t>kategorie: D14</t>
  </si>
  <si>
    <t>kategorie: D16</t>
  </si>
  <si>
    <t>kategorie: D19</t>
  </si>
  <si>
    <t>kategorie: D20</t>
  </si>
  <si>
    <t>kategorie: D35</t>
  </si>
  <si>
    <t>kategorie: D50</t>
  </si>
  <si>
    <t>kategorie: M12</t>
  </si>
  <si>
    <t>kategorie: M14</t>
  </si>
  <si>
    <t>kategorie: M16</t>
  </si>
  <si>
    <t>kategorie: M19</t>
  </si>
  <si>
    <t>kategorie: M20</t>
  </si>
  <si>
    <t>kategorie: M40</t>
  </si>
  <si>
    <t>kategorie: M50</t>
  </si>
  <si>
    <t>Oddílový žebříček závodníků za rok 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</si>
</sst>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[$-405]d\.\ mmmm\ yyyy"/>
    <numFmt numFmtId="166" formatCode="0.0"/>
    <numFmt numFmtId="167" formatCode="0.000"/>
    <numFmt numFmtId="168" formatCode="0.0000"/>
    <numFmt numFmtId="169" formatCode="0.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sz val="9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9.5"/>
      <color indexed="10"/>
      <name val="Calibri"/>
      <family val="2"/>
    </font>
    <font>
      <b/>
      <i/>
      <sz val="13"/>
      <name val="Calibri"/>
      <family val="2"/>
    </font>
    <font>
      <sz val="11"/>
      <color indexed="23"/>
      <name val="Calibri"/>
      <family val="2"/>
    </font>
    <font>
      <b/>
      <sz val="9.5"/>
      <color indexed="10"/>
      <name val="Calibri"/>
      <family val="2"/>
    </font>
    <font>
      <sz val="9.5"/>
      <color indexed="23"/>
      <name val="Calibri"/>
      <family val="2"/>
    </font>
    <font>
      <b/>
      <sz val="14"/>
      <color indexed="10"/>
      <name val="Calibri"/>
      <family val="2"/>
    </font>
    <font>
      <b/>
      <i/>
      <sz val="18"/>
      <name val="Calibri"/>
      <family val="2"/>
    </font>
    <font>
      <b/>
      <sz val="16"/>
      <name val="Calibri"/>
      <family val="2"/>
    </font>
    <font>
      <b/>
      <sz val="9.5"/>
      <color indexed="23"/>
      <name val="Calibri"/>
      <family val="2"/>
    </font>
    <font>
      <b/>
      <i/>
      <sz val="1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3"/>
      <color indexed="8"/>
      <name val="Calibri"/>
      <family val="2"/>
    </font>
    <font>
      <b/>
      <sz val="2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theme="1"/>
      <name val="Calibri"/>
      <family val="2"/>
    </font>
    <font>
      <sz val="9.5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9.5"/>
      <color rgb="FFFF0000"/>
      <name val="Calibri"/>
      <family val="2"/>
    </font>
    <font>
      <sz val="9.5"/>
      <color theme="1" tint="0.49998000264167786"/>
      <name val="Calibri"/>
      <family val="2"/>
    </font>
    <font>
      <b/>
      <sz val="14"/>
      <color rgb="FFFF0000"/>
      <name val="Calibri"/>
      <family val="2"/>
    </font>
    <font>
      <b/>
      <sz val="9.5"/>
      <color theme="1" tint="0.49998000264167786"/>
      <name val="Calibri"/>
      <family val="2"/>
    </font>
    <font>
      <b/>
      <i/>
      <sz val="1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3"/>
      <color theme="1"/>
      <name val="Calibri"/>
      <family val="2"/>
    </font>
    <font>
      <b/>
      <sz val="20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22" fillId="0" borderId="10" xfId="0" applyNumberFormat="1" applyFont="1" applyBorder="1" applyAlignment="1">
      <alignment horizontal="left" vertical="center"/>
    </xf>
    <xf numFmtId="2" fontId="62" fillId="0" borderId="11" xfId="0" applyNumberFormat="1" applyFont="1" applyBorder="1" applyAlignment="1">
      <alignment horizontal="left" vertical="center"/>
    </xf>
    <xf numFmtId="2" fontId="0" fillId="33" borderId="12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/>
    </xf>
    <xf numFmtId="2" fontId="22" fillId="0" borderId="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  <xf numFmtId="2" fontId="3" fillId="0" borderId="21" xfId="0" applyNumberFormat="1" applyFon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left" vertical="center"/>
    </xf>
    <xf numFmtId="2" fontId="24" fillId="0" borderId="0" xfId="0" applyNumberFormat="1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left" vertical="center"/>
    </xf>
    <xf numFmtId="1" fontId="25" fillId="0" borderId="0" xfId="0" applyNumberFormat="1" applyFont="1" applyBorder="1" applyAlignment="1">
      <alignment horizontal="left" vertical="center"/>
    </xf>
    <xf numFmtId="2" fontId="25" fillId="0" borderId="26" xfId="0" applyNumberFormat="1" applyFont="1" applyBorder="1" applyAlignment="1">
      <alignment horizontal="left" vertical="center"/>
    </xf>
    <xf numFmtId="1" fontId="25" fillId="0" borderId="27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1" fontId="25" fillId="0" borderId="27" xfId="0" applyNumberFormat="1" applyFont="1" applyFill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right" vertical="center"/>
    </xf>
    <xf numFmtId="1" fontId="25" fillId="0" borderId="29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center"/>
    </xf>
    <xf numFmtId="49" fontId="63" fillId="0" borderId="0" xfId="0" applyNumberFormat="1" applyFont="1" applyBorder="1" applyAlignment="1">
      <alignment horizontal="center" vertical="center"/>
    </xf>
    <xf numFmtId="2" fontId="63" fillId="0" borderId="0" xfId="0" applyNumberFormat="1" applyFont="1" applyBorder="1" applyAlignment="1">
      <alignment horizontal="center" vertical="center"/>
    </xf>
    <xf numFmtId="2" fontId="63" fillId="0" borderId="0" xfId="0" applyNumberFormat="1" applyFont="1" applyBorder="1" applyAlignment="1">
      <alignment horizontal="left" vertical="center"/>
    </xf>
    <xf numFmtId="2" fontId="63" fillId="0" borderId="26" xfId="0" applyNumberFormat="1" applyFont="1" applyBorder="1" applyAlignment="1">
      <alignment horizontal="left" vertical="center"/>
    </xf>
    <xf numFmtId="2" fontId="63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center"/>
    </xf>
    <xf numFmtId="2" fontId="64" fillId="34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left" vertical="center"/>
    </xf>
    <xf numFmtId="2" fontId="25" fillId="0" borderId="28" xfId="0" applyNumberFormat="1" applyFont="1" applyBorder="1" applyAlignment="1">
      <alignment horizontal="left" vertical="center"/>
    </xf>
    <xf numFmtId="2" fontId="65" fillId="0" borderId="0" xfId="0" applyNumberFormat="1" applyFont="1" applyBorder="1" applyAlignment="1">
      <alignment horizontal="left" vertical="center"/>
    </xf>
    <xf numFmtId="1" fontId="63" fillId="0" borderId="0" xfId="0" applyNumberFormat="1" applyFont="1" applyBorder="1" applyAlignment="1">
      <alignment horizontal="center" vertical="center"/>
    </xf>
    <xf numFmtId="1" fontId="63" fillId="0" borderId="2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66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/>
    </xf>
    <xf numFmtId="0" fontId="6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67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1" fontId="63" fillId="0" borderId="27" xfId="0" applyNumberFormat="1" applyFont="1" applyFill="1" applyBorder="1" applyAlignment="1">
      <alignment horizontal="center" vertical="center"/>
    </xf>
    <xf numFmtId="2" fontId="25" fillId="0" borderId="27" xfId="0" applyNumberFormat="1" applyFont="1" applyBorder="1" applyAlignment="1">
      <alignment horizontal="left" vertical="center"/>
    </xf>
    <xf numFmtId="2" fontId="24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2" fontId="63" fillId="0" borderId="0" xfId="0" applyNumberFormat="1" applyFont="1" applyBorder="1" applyAlignment="1">
      <alignment/>
    </xf>
    <xf numFmtId="2" fontId="66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vertical="center"/>
    </xf>
    <xf numFmtId="2" fontId="25" fillId="0" borderId="26" xfId="0" applyNumberFormat="1" applyFont="1" applyBorder="1" applyAlignment="1">
      <alignment horizontal="left"/>
    </xf>
    <xf numFmtId="1" fontId="25" fillId="0" borderId="27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/>
    </xf>
    <xf numFmtId="1" fontId="63" fillId="0" borderId="27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 vertical="center"/>
    </xf>
    <xf numFmtId="2" fontId="63" fillId="0" borderId="26" xfId="0" applyNumberFormat="1" applyFont="1" applyBorder="1" applyAlignment="1">
      <alignment horizontal="left"/>
    </xf>
    <xf numFmtId="2" fontId="63" fillId="0" borderId="0" xfId="0" applyNumberFormat="1" applyFont="1" applyBorder="1" applyAlignment="1">
      <alignment horizontal="left"/>
    </xf>
    <xf numFmtId="49" fontId="66" fillId="0" borderId="0" xfId="0" applyNumberFormat="1" applyFont="1" applyBorder="1" applyAlignment="1">
      <alignment horizontal="left" vertical="center"/>
    </xf>
    <xf numFmtId="49" fontId="66" fillId="0" borderId="0" xfId="0" applyNumberFormat="1" applyFont="1" applyBorder="1" applyAlignment="1">
      <alignment horizontal="center" vertical="center"/>
    </xf>
    <xf numFmtId="2" fontId="68" fillId="0" borderId="0" xfId="0" applyNumberFormat="1" applyFont="1" applyBorder="1" applyAlignment="1">
      <alignment horizontal="left" vertical="center"/>
    </xf>
    <xf numFmtId="2" fontId="66" fillId="0" borderId="0" xfId="0" applyNumberFormat="1" applyFont="1" applyBorder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/>
    </xf>
    <xf numFmtId="2" fontId="66" fillId="0" borderId="0" xfId="0" applyNumberFormat="1" applyFont="1" applyBorder="1" applyAlignment="1">
      <alignment horizontal="left" vertical="center"/>
    </xf>
    <xf numFmtId="2" fontId="66" fillId="0" borderId="26" xfId="0" applyNumberFormat="1" applyFont="1" applyBorder="1" applyAlignment="1">
      <alignment horizontal="left" vertical="center"/>
    </xf>
    <xf numFmtId="2" fontId="66" fillId="0" borderId="0" xfId="0" applyNumberFormat="1" applyFont="1" applyBorder="1" applyAlignment="1">
      <alignment horizontal="right" vertical="center"/>
    </xf>
    <xf numFmtId="1" fontId="66" fillId="0" borderId="27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/>
    </xf>
    <xf numFmtId="1" fontId="66" fillId="0" borderId="27" xfId="0" applyNumberFormat="1" applyFont="1" applyFill="1" applyBorder="1" applyAlignment="1">
      <alignment horizontal="center" vertical="center"/>
    </xf>
    <xf numFmtId="1" fontId="66" fillId="0" borderId="27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left"/>
    </xf>
    <xf numFmtId="2" fontId="66" fillId="0" borderId="26" xfId="0" applyNumberFormat="1" applyFont="1" applyBorder="1" applyAlignment="1">
      <alignment horizontal="left"/>
    </xf>
    <xf numFmtId="2" fontId="63" fillId="0" borderId="0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 vertical="center"/>
    </xf>
    <xf numFmtId="49" fontId="69" fillId="0" borderId="0" xfId="0" applyNumberFormat="1" applyFont="1" applyAlignment="1">
      <alignment/>
    </xf>
    <xf numFmtId="2" fontId="0" fillId="0" borderId="31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0" fillId="0" borderId="2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2" fontId="70" fillId="0" borderId="27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2" fontId="7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6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3" fillId="0" borderId="28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2" fontId="38" fillId="0" borderId="28" xfId="0" applyNumberFormat="1" applyFont="1" applyBorder="1" applyAlignment="1">
      <alignment horizontal="right" vertical="center"/>
    </xf>
    <xf numFmtId="1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2" fontId="45" fillId="0" borderId="28" xfId="0" applyNumberFormat="1" applyFont="1" applyBorder="1" applyAlignment="1">
      <alignment horizontal="right" vertical="center"/>
    </xf>
    <xf numFmtId="1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left" vertical="center"/>
    </xf>
    <xf numFmtId="2" fontId="45" fillId="0" borderId="0" xfId="0" applyNumberFormat="1" applyFont="1" applyBorder="1" applyAlignment="1">
      <alignment horizontal="righ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left" vertical="center"/>
    </xf>
    <xf numFmtId="49" fontId="70" fillId="0" borderId="0" xfId="0" applyNumberFormat="1" applyFont="1" applyBorder="1" applyAlignment="1">
      <alignment horizontal="center" vertical="center"/>
    </xf>
    <xf numFmtId="2" fontId="71" fillId="0" borderId="0" xfId="0" applyNumberFormat="1" applyFont="1" applyBorder="1" applyAlignment="1">
      <alignment horizontal="center" vertical="center"/>
    </xf>
    <xf numFmtId="1" fontId="70" fillId="0" borderId="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left" vertical="center" wrapText="1"/>
    </xf>
    <xf numFmtId="2" fontId="45" fillId="0" borderId="0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2" fontId="45" fillId="0" borderId="28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45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/>
    </xf>
    <xf numFmtId="2" fontId="34" fillId="0" borderId="32" xfId="0" applyNumberFormat="1" applyFont="1" applyBorder="1" applyAlignment="1">
      <alignment horizontal="center" vertical="center"/>
    </xf>
    <xf numFmtId="2" fontId="34" fillId="0" borderId="31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0" fontId="34" fillId="0" borderId="32" xfId="0" applyNumberFormat="1" applyFont="1" applyBorder="1" applyAlignment="1">
      <alignment horizontal="center" vertical="center"/>
    </xf>
    <xf numFmtId="0" fontId="34" fillId="0" borderId="31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/>
    </xf>
    <xf numFmtId="49" fontId="69" fillId="0" borderId="0" xfId="0" applyNumberFormat="1" applyFont="1" applyAlignment="1">
      <alignment horizontal="center"/>
    </xf>
    <xf numFmtId="0" fontId="72" fillId="0" borderId="10" xfId="0" applyFont="1" applyBorder="1" applyAlignment="1">
      <alignment horizontal="left" wrapText="1"/>
    </xf>
    <xf numFmtId="0" fontId="72" fillId="0" borderId="32" xfId="0" applyFont="1" applyBorder="1" applyAlignment="1">
      <alignment horizontal="left" wrapText="1"/>
    </xf>
    <xf numFmtId="49" fontId="33" fillId="0" borderId="0" xfId="0" applyNumberFormat="1" applyFont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22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75" fillId="0" borderId="3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0</xdr:row>
      <xdr:rowOff>142875</xdr:rowOff>
    </xdr:from>
    <xdr:to>
      <xdr:col>9</xdr:col>
      <xdr:colOff>295275</xdr:colOff>
      <xdr:row>4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42875"/>
          <a:ext cx="2457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</xdr:row>
      <xdr:rowOff>57150</xdr:rowOff>
    </xdr:from>
    <xdr:to>
      <xdr:col>12</xdr:col>
      <xdr:colOff>171450</xdr:colOff>
      <xdr:row>5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47650"/>
          <a:ext cx="2457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78" customWidth="1"/>
    <col min="2" max="2" width="20.28125" style="32" customWidth="1"/>
    <col min="3" max="3" width="8.8515625" style="83" customWidth="1"/>
    <col min="4" max="4" width="10.57421875" style="84" customWidth="1"/>
    <col min="5" max="5" width="9.140625" style="27" customWidth="1"/>
    <col min="6" max="6" width="10.8515625" style="85" customWidth="1"/>
    <col min="7" max="7" width="9.00390625" style="86" customWidth="1"/>
    <col min="8" max="8" width="15.140625" style="87" customWidth="1"/>
    <col min="9" max="9" width="16.00390625" style="27" customWidth="1"/>
    <col min="10" max="10" width="12.421875" style="27" customWidth="1"/>
    <col min="11" max="11" width="8.140625" style="28" customWidth="1"/>
    <col min="12" max="12" width="15.421875" style="29" bestFit="1" customWidth="1"/>
    <col min="13" max="13" width="9.8515625" style="30" customWidth="1"/>
    <col min="14" max="14" width="2.140625" style="27" customWidth="1"/>
    <col min="15" max="15" width="16.00390625" style="27" customWidth="1"/>
    <col min="16" max="16" width="12.421875" style="27" customWidth="1"/>
    <col min="17" max="17" width="8.140625" style="28" customWidth="1"/>
    <col min="18" max="18" width="15.421875" style="29" bestFit="1" customWidth="1"/>
    <col min="19" max="19" width="9.8515625" style="30" customWidth="1"/>
    <col min="20" max="20" width="2.140625" style="27" customWidth="1"/>
    <col min="21" max="21" width="16.00390625" style="27" customWidth="1"/>
    <col min="22" max="22" width="12.421875" style="27" customWidth="1"/>
    <col min="23" max="23" width="7.8515625" style="28" customWidth="1"/>
    <col min="24" max="24" width="15.421875" style="29" bestFit="1" customWidth="1"/>
    <col min="25" max="25" width="9.8515625" style="30" customWidth="1"/>
    <col min="26" max="26" width="2.57421875" style="27" customWidth="1"/>
    <col min="27" max="27" width="20.421875" style="27" customWidth="1"/>
    <col min="28" max="28" width="14.00390625" style="27" customWidth="1"/>
    <col min="29" max="29" width="9.140625" style="28" customWidth="1"/>
    <col min="30" max="30" width="17.00390625" style="28" customWidth="1"/>
    <col min="31" max="31" width="11.00390625" style="28" customWidth="1"/>
    <col min="32" max="32" width="2.57421875" style="29" customWidth="1"/>
    <col min="33" max="33" width="20.421875" style="35" customWidth="1"/>
    <col min="34" max="34" width="14.00390625" style="35" customWidth="1"/>
    <col min="35" max="35" width="8.57421875" style="36" customWidth="1"/>
    <col min="36" max="36" width="17.00390625" style="34" customWidth="1"/>
    <col min="37" max="37" width="11.00390625" style="32" customWidth="1"/>
    <col min="38" max="38" width="23.8515625" style="34" customWidth="1"/>
    <col min="39" max="39" width="18.00390625" style="34" customWidth="1"/>
    <col min="40" max="40" width="14.00390625" style="34" customWidth="1"/>
    <col min="41" max="41" width="9.140625" style="34" customWidth="1"/>
    <col min="42" max="42" width="17.00390625" style="34" customWidth="1"/>
    <col min="43" max="43" width="11.00390625" style="34" customWidth="1"/>
    <col min="44" max="44" width="2.57421875" style="34" customWidth="1"/>
    <col min="45" max="45" width="18.00390625" style="34" customWidth="1"/>
    <col min="46" max="46" width="14.00390625" style="34" customWidth="1"/>
    <col min="47" max="47" width="9.140625" style="36" customWidth="1"/>
    <col min="48" max="48" width="17.00390625" style="34" customWidth="1"/>
    <col min="49" max="49" width="11.00390625" style="36" customWidth="1"/>
    <col min="50" max="50" width="2.57421875" style="34" customWidth="1"/>
    <col min="51" max="51" width="18.00390625" style="34" customWidth="1"/>
    <col min="52" max="52" width="14.00390625" style="34" customWidth="1"/>
    <col min="53" max="53" width="9.140625" style="34" customWidth="1"/>
    <col min="54" max="54" width="17.00390625" style="34" customWidth="1"/>
    <col min="55" max="55" width="11.00390625" style="34" customWidth="1"/>
    <col min="56" max="56" width="2.57421875" style="34" customWidth="1"/>
    <col min="57" max="57" width="18.00390625" style="27" customWidth="1"/>
    <col min="58" max="58" width="14.00390625" style="27" customWidth="1"/>
    <col min="59" max="59" width="9.140625" style="28" customWidth="1"/>
    <col min="60" max="60" width="17.00390625" style="106" customWidth="1"/>
    <col min="61" max="61" width="11.00390625" style="30" customWidth="1"/>
    <col min="62" max="62" width="23.57421875" style="106" customWidth="1"/>
    <col min="63" max="63" width="18.00390625" style="27" customWidth="1"/>
    <col min="64" max="64" width="14.00390625" style="27" customWidth="1"/>
    <col min="65" max="65" width="9.140625" style="28" customWidth="1"/>
    <col min="66" max="66" width="17.00390625" style="106" customWidth="1"/>
    <col min="67" max="67" width="11.00390625" style="30" customWidth="1"/>
    <col min="68" max="68" width="2.57421875" style="106" customWidth="1"/>
    <col min="69" max="69" width="18.00390625" style="27" customWidth="1"/>
    <col min="70" max="70" width="14.00390625" style="27" customWidth="1"/>
    <col min="71" max="71" width="9.140625" style="28" customWidth="1"/>
    <col min="72" max="72" width="17.00390625" style="29" customWidth="1"/>
    <col min="73" max="73" width="11.00390625" style="30" customWidth="1"/>
    <col min="74" max="74" width="2.57421875" style="106" customWidth="1"/>
    <col min="75" max="75" width="18.00390625" style="27" customWidth="1"/>
    <col min="76" max="76" width="14.00390625" style="27" customWidth="1"/>
    <col min="77" max="77" width="9.140625" style="28" customWidth="1"/>
    <col min="78" max="78" width="17.00390625" style="29" customWidth="1"/>
    <col min="79" max="79" width="11.00390625" style="30" customWidth="1"/>
    <col min="80" max="80" width="23.57421875" style="106" customWidth="1"/>
    <col min="81" max="81" width="18.00390625" style="106" customWidth="1"/>
    <col min="82" max="82" width="14.00390625" style="106" customWidth="1"/>
    <col min="83" max="83" width="9.140625" style="106" customWidth="1"/>
    <col min="84" max="84" width="17.00390625" style="106" customWidth="1"/>
    <col min="85" max="85" width="11.00390625" style="106" customWidth="1"/>
    <col min="86" max="86" width="2.57421875" style="106" customWidth="1"/>
    <col min="87" max="87" width="18.00390625" style="106" customWidth="1"/>
    <col min="88" max="16384" width="9.140625" style="34" customWidth="1"/>
  </cols>
  <sheetData>
    <row r="1" spans="2:50" ht="25.5" customHeight="1" thickBot="1">
      <c r="B1" s="204" t="s">
        <v>317</v>
      </c>
      <c r="C1" s="204"/>
      <c r="D1" s="204"/>
      <c r="E1" s="204"/>
      <c r="F1" s="204"/>
      <c r="G1" s="204"/>
      <c r="H1" s="63" t="s">
        <v>353</v>
      </c>
      <c r="I1" s="39"/>
      <c r="J1" s="39"/>
      <c r="K1" s="40"/>
      <c r="L1" s="41"/>
      <c r="M1" s="42"/>
      <c r="O1" s="39"/>
      <c r="P1" s="39"/>
      <c r="Q1" s="40"/>
      <c r="R1" s="41"/>
      <c r="S1" s="42"/>
      <c r="U1" s="39"/>
      <c r="V1" s="39"/>
      <c r="W1" s="40"/>
      <c r="X1" s="41"/>
      <c r="Y1" s="42"/>
      <c r="AK1" s="36"/>
      <c r="AS1" s="31"/>
      <c r="AT1" s="31"/>
      <c r="AU1" s="79"/>
      <c r="AV1" s="31"/>
      <c r="AW1" s="79"/>
      <c r="AX1" s="79"/>
    </row>
    <row r="2" spans="1:87" s="36" customFormat="1" ht="20.25" customHeight="1">
      <c r="A2" s="135"/>
      <c r="B2" s="37"/>
      <c r="C2" s="37"/>
      <c r="D2" s="37"/>
      <c r="E2" s="44"/>
      <c r="F2" s="44"/>
      <c r="G2" s="45"/>
      <c r="H2" s="44"/>
      <c r="I2" s="200" t="s">
        <v>314</v>
      </c>
      <c r="J2" s="201"/>
      <c r="K2" s="201"/>
      <c r="L2" s="201"/>
      <c r="M2" s="202"/>
      <c r="N2" s="33"/>
      <c r="O2" s="200" t="s">
        <v>320</v>
      </c>
      <c r="P2" s="201"/>
      <c r="Q2" s="201"/>
      <c r="R2" s="201"/>
      <c r="S2" s="202"/>
      <c r="T2" s="33"/>
      <c r="U2" s="200" t="s">
        <v>325</v>
      </c>
      <c r="V2" s="201"/>
      <c r="W2" s="201"/>
      <c r="X2" s="201"/>
      <c r="Y2" s="202"/>
      <c r="AA2" s="200" t="s">
        <v>326</v>
      </c>
      <c r="AB2" s="201"/>
      <c r="AC2" s="201"/>
      <c r="AD2" s="201"/>
      <c r="AE2" s="202"/>
      <c r="AG2" s="200" t="s">
        <v>336</v>
      </c>
      <c r="AH2" s="201"/>
      <c r="AI2" s="201"/>
      <c r="AJ2" s="201"/>
      <c r="AK2" s="202"/>
      <c r="AM2" s="200" t="s">
        <v>337</v>
      </c>
      <c r="AN2" s="201"/>
      <c r="AO2" s="201"/>
      <c r="AP2" s="201"/>
      <c r="AQ2" s="202"/>
      <c r="AS2" s="200" t="s">
        <v>339</v>
      </c>
      <c r="AT2" s="201"/>
      <c r="AU2" s="201"/>
      <c r="AV2" s="201"/>
      <c r="AW2" s="202"/>
      <c r="AY2" s="200" t="s">
        <v>341</v>
      </c>
      <c r="AZ2" s="201"/>
      <c r="BA2" s="201"/>
      <c r="BB2" s="201"/>
      <c r="BC2" s="202"/>
      <c r="BE2" s="197" t="s">
        <v>342</v>
      </c>
      <c r="BF2" s="198"/>
      <c r="BG2" s="198"/>
      <c r="BH2" s="198"/>
      <c r="BI2" s="199"/>
      <c r="BJ2" s="28"/>
      <c r="BK2" s="197" t="s">
        <v>347</v>
      </c>
      <c r="BL2" s="198"/>
      <c r="BM2" s="198"/>
      <c r="BN2" s="198"/>
      <c r="BO2" s="199"/>
      <c r="BP2" s="28"/>
      <c r="BQ2" s="197" t="s">
        <v>350</v>
      </c>
      <c r="BR2" s="198"/>
      <c r="BS2" s="198"/>
      <c r="BT2" s="198"/>
      <c r="BU2" s="199"/>
      <c r="BV2" s="28"/>
      <c r="BW2" s="197" t="s">
        <v>351</v>
      </c>
      <c r="BX2" s="198"/>
      <c r="BY2" s="198"/>
      <c r="BZ2" s="198"/>
      <c r="CA2" s="199"/>
      <c r="CB2" s="44"/>
      <c r="CC2" s="203"/>
      <c r="CD2" s="203"/>
      <c r="CE2" s="203"/>
      <c r="CF2" s="203"/>
      <c r="CG2" s="203"/>
      <c r="CH2" s="28"/>
      <c r="CI2" s="115"/>
    </row>
    <row r="3" spans="1:87" s="71" customFormat="1" ht="12.75">
      <c r="A3" s="81"/>
      <c r="B3" s="43" t="s">
        <v>0</v>
      </c>
      <c r="C3" s="43" t="s">
        <v>2</v>
      </c>
      <c r="D3" s="43" t="s">
        <v>1</v>
      </c>
      <c r="E3" s="46" t="s">
        <v>3</v>
      </c>
      <c r="F3" s="38" t="s">
        <v>79</v>
      </c>
      <c r="G3" s="47" t="s">
        <v>188</v>
      </c>
      <c r="H3" s="38" t="s">
        <v>261</v>
      </c>
      <c r="I3" s="48" t="s">
        <v>164</v>
      </c>
      <c r="J3" s="38" t="s">
        <v>23</v>
      </c>
      <c r="K3" s="38" t="s">
        <v>8</v>
      </c>
      <c r="L3" s="38" t="s">
        <v>22</v>
      </c>
      <c r="M3" s="49" t="s">
        <v>9</v>
      </c>
      <c r="N3" s="47"/>
      <c r="O3" s="48" t="s">
        <v>164</v>
      </c>
      <c r="P3" s="38" t="s">
        <v>23</v>
      </c>
      <c r="Q3" s="38" t="s">
        <v>8</v>
      </c>
      <c r="R3" s="38" t="s">
        <v>22</v>
      </c>
      <c r="S3" s="49" t="s">
        <v>9</v>
      </c>
      <c r="T3" s="47"/>
      <c r="U3" s="48" t="s">
        <v>164</v>
      </c>
      <c r="V3" s="38" t="s">
        <v>23</v>
      </c>
      <c r="W3" s="38" t="s">
        <v>8</v>
      </c>
      <c r="X3" s="38" t="s">
        <v>22</v>
      </c>
      <c r="Y3" s="49" t="s">
        <v>9</v>
      </c>
      <c r="AA3" s="48" t="s">
        <v>164</v>
      </c>
      <c r="AB3" s="38" t="s">
        <v>23</v>
      </c>
      <c r="AC3" s="38" t="s">
        <v>8</v>
      </c>
      <c r="AD3" s="38" t="s">
        <v>22</v>
      </c>
      <c r="AE3" s="49" t="s">
        <v>9</v>
      </c>
      <c r="AG3" s="48" t="s">
        <v>164</v>
      </c>
      <c r="AH3" s="38" t="s">
        <v>23</v>
      </c>
      <c r="AI3" s="38" t="s">
        <v>8</v>
      </c>
      <c r="AJ3" s="38" t="s">
        <v>22</v>
      </c>
      <c r="AK3" s="49" t="s">
        <v>9</v>
      </c>
      <c r="AL3" s="43"/>
      <c r="AM3" s="48" t="s">
        <v>164</v>
      </c>
      <c r="AN3" s="38" t="s">
        <v>23</v>
      </c>
      <c r="AO3" s="38" t="s">
        <v>8</v>
      </c>
      <c r="AP3" s="38" t="s">
        <v>22</v>
      </c>
      <c r="AQ3" s="49" t="s">
        <v>9</v>
      </c>
      <c r="AS3" s="48" t="s">
        <v>164</v>
      </c>
      <c r="AT3" s="38" t="s">
        <v>23</v>
      </c>
      <c r="AU3" s="38" t="s">
        <v>8</v>
      </c>
      <c r="AV3" s="38" t="s">
        <v>22</v>
      </c>
      <c r="AW3" s="49" t="s">
        <v>9</v>
      </c>
      <c r="AY3" s="48" t="s">
        <v>164</v>
      </c>
      <c r="AZ3" s="38" t="s">
        <v>23</v>
      </c>
      <c r="BA3" s="38" t="s">
        <v>8</v>
      </c>
      <c r="BB3" s="38" t="s">
        <v>22</v>
      </c>
      <c r="BC3" s="49" t="s">
        <v>9</v>
      </c>
      <c r="BE3" s="48" t="s">
        <v>164</v>
      </c>
      <c r="BF3" s="38" t="s">
        <v>23</v>
      </c>
      <c r="BG3" s="38" t="s">
        <v>8</v>
      </c>
      <c r="BH3" s="38" t="s">
        <v>22</v>
      </c>
      <c r="BI3" s="49" t="s">
        <v>9</v>
      </c>
      <c r="BJ3" s="27"/>
      <c r="BK3" s="48" t="s">
        <v>164</v>
      </c>
      <c r="BL3" s="38" t="s">
        <v>23</v>
      </c>
      <c r="BM3" s="38" t="s">
        <v>8</v>
      </c>
      <c r="BN3" s="38" t="s">
        <v>22</v>
      </c>
      <c r="BO3" s="49" t="s">
        <v>9</v>
      </c>
      <c r="BP3" s="38"/>
      <c r="BQ3" s="48" t="s">
        <v>164</v>
      </c>
      <c r="BR3" s="38" t="s">
        <v>23</v>
      </c>
      <c r="BS3" s="38" t="s">
        <v>8</v>
      </c>
      <c r="BT3" s="38" t="s">
        <v>22</v>
      </c>
      <c r="BU3" s="49" t="s">
        <v>9</v>
      </c>
      <c r="BV3" s="38"/>
      <c r="BW3" s="48" t="s">
        <v>164</v>
      </c>
      <c r="BX3" s="38" t="s">
        <v>23</v>
      </c>
      <c r="BY3" s="38" t="s">
        <v>8</v>
      </c>
      <c r="BZ3" s="38" t="s">
        <v>22</v>
      </c>
      <c r="CA3" s="49" t="s">
        <v>9</v>
      </c>
      <c r="CB3" s="38"/>
      <c r="CC3" s="38"/>
      <c r="CD3" s="38"/>
      <c r="CE3" s="38"/>
      <c r="CF3" s="38"/>
      <c r="CG3" s="38"/>
      <c r="CH3" s="38"/>
      <c r="CI3" s="38"/>
    </row>
    <row r="4" spans="1:87" s="73" customFormat="1" ht="12.75">
      <c r="A4" s="80" t="s">
        <v>32</v>
      </c>
      <c r="B4" s="57" t="s">
        <v>100</v>
      </c>
      <c r="C4" s="58" t="s">
        <v>6</v>
      </c>
      <c r="D4" s="58" t="s">
        <v>31</v>
      </c>
      <c r="E4" s="68">
        <f>F4*(I4+O4+U4+AA4+AG4+AM4+AS4+AY4+BE4+BK4+BQ4+BW4)</f>
        <v>2943.910586858636</v>
      </c>
      <c r="F4" s="59">
        <f>IF(D4="MDR",1.3,0)+IF(D4="D12",1.19,0)+IF(D4="D14",1.13,0)+IF(D4="D16",1.08,0)+IF(D4="D19",1.04,0)+IF(D4="D20",1.02,0)+IF(D4="D35",1.1,0)+IF(D4="D50",1.16,0)+IF(D4="M12",1.13,0)+IF(D4="M14",1.08,0)+IF(D4="M16",1.05,0)+IF(D4="M19",1.01,0)+IF(D4="M20",1,0)+IF(D4="M40",1.04,0)+IF(D4="M50",1.07,0)</f>
        <v>1.08</v>
      </c>
      <c r="G4" s="69">
        <f>IF(I4&gt;0,1,0)+IF(O4&gt;0,1,0)+IF(U4&gt;0,1,0)+IF(AA4&gt;0,1,0)+IF(AG4&gt;0,1,0)+IF(AM4&gt;0,1,0)+IF(AS4&gt;0,1,0)+IF(AY4&gt;0,1,0)+IF(BE4&gt;0,1,0)+IF(BK4&gt;0,1,0)+IF(BQ4&gt;0,1,0)+IF(BW4&gt;0,1,0)</f>
        <v>12</v>
      </c>
      <c r="H4" s="60">
        <f>E4/G4</f>
        <v>245.3258822382197</v>
      </c>
      <c r="I4" s="61">
        <f>J4+L4</f>
        <v>216.44832605531298</v>
      </c>
      <c r="J4" s="60">
        <f>1200/(K4/M4)</f>
        <v>116.44832605531296</v>
      </c>
      <c r="K4" s="59">
        <v>41.22</v>
      </c>
      <c r="L4" s="62">
        <f>100/4*M4</f>
        <v>100</v>
      </c>
      <c r="M4" s="70">
        <v>4</v>
      </c>
      <c r="N4" s="60"/>
      <c r="O4" s="61">
        <f>P4+R4</f>
        <v>211.6019530341781</v>
      </c>
      <c r="P4" s="60">
        <f>1200/(Q4/S4)</f>
        <v>111.60195303417811</v>
      </c>
      <c r="Q4" s="59">
        <v>43.01</v>
      </c>
      <c r="R4" s="62">
        <f>100/4*S4</f>
        <v>100</v>
      </c>
      <c r="S4" s="70">
        <v>4</v>
      </c>
      <c r="T4" s="60"/>
      <c r="U4" s="61">
        <f>V4+X4</f>
        <v>211.49825783972125</v>
      </c>
      <c r="V4" s="60">
        <f>1200/(W4/Y4)</f>
        <v>111.49825783972126</v>
      </c>
      <c r="W4" s="59">
        <v>43.05</v>
      </c>
      <c r="X4" s="62">
        <f>100/4*Y4</f>
        <v>100</v>
      </c>
      <c r="Y4" s="70">
        <v>4</v>
      </c>
      <c r="Z4" s="75"/>
      <c r="AA4" s="61">
        <f>AB4+AD4</f>
        <v>167.0859538784067</v>
      </c>
      <c r="AB4" s="60">
        <f>1200/(AC4/AE4)</f>
        <v>67.08595387840671</v>
      </c>
      <c r="AC4" s="59">
        <v>71.55</v>
      </c>
      <c r="AD4" s="62">
        <f>100/4*AE4</f>
        <v>100</v>
      </c>
      <c r="AE4" s="70">
        <v>4</v>
      </c>
      <c r="AF4" s="75"/>
      <c r="AG4" s="61">
        <f>AH4+AJ4</f>
        <v>197.07207207207207</v>
      </c>
      <c r="AH4" s="60">
        <f>1200/(AI4/AK4)/1.5</f>
        <v>72.07207207207207</v>
      </c>
      <c r="AI4" s="59">
        <v>55.5</v>
      </c>
      <c r="AJ4" s="62">
        <f>100/4*AK4</f>
        <v>125</v>
      </c>
      <c r="AK4" s="70">
        <v>5</v>
      </c>
      <c r="AL4" s="57" t="s">
        <v>100</v>
      </c>
      <c r="AM4" s="61">
        <f>AP4+AN4</f>
        <v>252.38250652741516</v>
      </c>
      <c r="AN4" s="60">
        <f>1200/(AO4/AQ4)/3</f>
        <v>114.88250652741516</v>
      </c>
      <c r="AO4" s="59">
        <v>38.3</v>
      </c>
      <c r="AP4" s="62">
        <f>(100/4*AQ4)/2</f>
        <v>137.5</v>
      </c>
      <c r="AQ4" s="70">
        <v>11</v>
      </c>
      <c r="AR4" s="75"/>
      <c r="AS4" s="61">
        <f>(AT4+AV4)/1.3</f>
        <v>230.94895758447157</v>
      </c>
      <c r="AT4" s="60">
        <f>1200/(AU4/AW4)</f>
        <v>175.23364485981307</v>
      </c>
      <c r="AU4" s="59">
        <v>34.24</v>
      </c>
      <c r="AV4" s="62">
        <f>100/4*AW4</f>
        <v>125</v>
      </c>
      <c r="AW4" s="70">
        <v>5</v>
      </c>
      <c r="AX4" s="75"/>
      <c r="AY4" s="61">
        <f>(AZ4+BB4)/1.1</f>
        <v>287.319691378732</v>
      </c>
      <c r="AZ4" s="60">
        <f>1200/(BA4/BC4)</f>
        <v>166.05166051660518</v>
      </c>
      <c r="BA4" s="59">
        <v>43.36</v>
      </c>
      <c r="BB4" s="62">
        <f>100/4*BC4</f>
        <v>150</v>
      </c>
      <c r="BC4" s="104">
        <v>6</v>
      </c>
      <c r="BD4" s="75"/>
      <c r="BE4" s="116">
        <f>BF4+BH4</f>
        <v>298.66204162537167</v>
      </c>
      <c r="BF4" s="117">
        <f>250/(BG4/BI4)</f>
        <v>148.66204162537167</v>
      </c>
      <c r="BG4" s="113">
        <v>20.18</v>
      </c>
      <c r="BH4" s="108">
        <f>100/4*BI4/2</f>
        <v>150</v>
      </c>
      <c r="BI4" s="114">
        <v>12</v>
      </c>
      <c r="BJ4" s="60" t="s">
        <v>100</v>
      </c>
      <c r="BK4" s="116">
        <f>BL4+BN4</f>
        <v>223.26923076923077</v>
      </c>
      <c r="BL4" s="117">
        <f>240/(BM4/BO4)</f>
        <v>110.76923076923077</v>
      </c>
      <c r="BM4" s="113">
        <v>19.5</v>
      </c>
      <c r="BN4" s="108">
        <f>100/4*BO4/2</f>
        <v>112.5</v>
      </c>
      <c r="BO4" s="114">
        <v>9</v>
      </c>
      <c r="BP4" s="108"/>
      <c r="BQ4" s="116">
        <f>BR4+BT4</f>
        <v>209.2697140775815</v>
      </c>
      <c r="BR4" s="117">
        <f>1200/(BS4/BU4)/1.9</f>
        <v>109.26971407758151</v>
      </c>
      <c r="BS4" s="113">
        <v>23.12</v>
      </c>
      <c r="BT4" s="133">
        <f>100/4*BU4</f>
        <v>100</v>
      </c>
      <c r="BU4" s="114">
        <v>4</v>
      </c>
      <c r="BV4" s="108"/>
      <c r="BW4" s="116">
        <f>BX4+BZ4</f>
        <v>220.28443113772454</v>
      </c>
      <c r="BX4" s="117">
        <f>1200/(BY4/CA4)*0.8</f>
        <v>107.78443113772455</v>
      </c>
      <c r="BY4" s="113">
        <v>80.16</v>
      </c>
      <c r="BZ4" s="133">
        <f>(100/4*CA4)/2</f>
        <v>112.5</v>
      </c>
      <c r="CA4" s="114">
        <v>9</v>
      </c>
      <c r="CB4" s="60" t="s">
        <v>100</v>
      </c>
      <c r="CC4" s="109"/>
      <c r="CD4" s="109"/>
      <c r="CE4" s="109"/>
      <c r="CF4" s="109"/>
      <c r="CG4" s="109"/>
      <c r="CH4" s="109"/>
      <c r="CI4" s="109"/>
    </row>
    <row r="5" spans="1:87" s="73" customFormat="1" ht="12.75">
      <c r="A5" s="80" t="s">
        <v>33</v>
      </c>
      <c r="B5" s="43" t="s">
        <v>88</v>
      </c>
      <c r="C5" s="37" t="s">
        <v>91</v>
      </c>
      <c r="D5" s="37" t="s">
        <v>65</v>
      </c>
      <c r="E5" s="46">
        <f>F5*(I5+O5+U5+AA5+AG5+AM5+AS5+AY5+BE5+BK5+BQ5+BW5)</f>
        <v>2873.9836072604157</v>
      </c>
      <c r="F5" s="44">
        <f>IF(D5="MDR",1.3,0)+IF(D5="D12",1.19,0)+IF(D5="D14",1.13,0)+IF(D5="D16",1.08,0)+IF(D5="D19",1.04,0)+IF(D5="D20",1.02,0)+IF(D5="D35",1.1,0)+IF(D5="D50",1.16,0)+IF(D5="M12",1.13,0)+IF(D5="M14",1.08,0)+IF(D5="M16",1.05,0)+IF(D5="M19",1.01,0)+IF(D5="M20",1,0)+IF(D5="M40",1.04,0)+IF(D5="M50",1.07,0)</f>
        <v>1.1</v>
      </c>
      <c r="G5" s="45">
        <f>IF(I5&gt;0,1,0)+IF(O5&gt;0,1,0)+IF(U5&gt;0,1,0)+IF(AA5&gt;0,1,0)+IF(AG5&gt;0,1,0)+IF(AM5&gt;0,1,0)+IF(AS5&gt;0,1,0)+IF(AY5&gt;0,1,0)+IF(BE5&gt;0,1,0)+IF(BK5&gt;0,1,0)+IF(BQ5&gt;0,1,0)+IF(BW5&gt;0,1,0)</f>
        <v>12</v>
      </c>
      <c r="H5" s="38">
        <f>E5/G5</f>
        <v>239.498633938368</v>
      </c>
      <c r="I5" s="48">
        <f>J5+L5</f>
        <v>214.48545861297538</v>
      </c>
      <c r="J5" s="38">
        <f>1200/(K5/M5)</f>
        <v>89.48545861297539</v>
      </c>
      <c r="K5" s="44">
        <v>67.05</v>
      </c>
      <c r="L5" s="50">
        <f>100/4*M5</f>
        <v>125</v>
      </c>
      <c r="M5" s="51">
        <v>5</v>
      </c>
      <c r="N5" s="45"/>
      <c r="O5" s="48">
        <f>P5+R5</f>
        <v>202.6598498576236</v>
      </c>
      <c r="P5" s="38">
        <f>1200/(Q5/S5)</f>
        <v>77.6598498576236</v>
      </c>
      <c r="Q5" s="44">
        <v>77.26</v>
      </c>
      <c r="R5" s="50">
        <f>100/4*S5</f>
        <v>125</v>
      </c>
      <c r="S5" s="52">
        <v>5</v>
      </c>
      <c r="T5" s="45"/>
      <c r="U5" s="48">
        <f>V5+X5</f>
        <v>214.06041264657858</v>
      </c>
      <c r="V5" s="38">
        <f>1200/(W5/Y5)</f>
        <v>89.0604126465786</v>
      </c>
      <c r="W5" s="44">
        <v>67.37</v>
      </c>
      <c r="X5" s="50">
        <f>100/4*Y5</f>
        <v>125</v>
      </c>
      <c r="Y5" s="52">
        <v>5</v>
      </c>
      <c r="Z5" s="72"/>
      <c r="AA5" s="48">
        <f>AB5+AD5</f>
        <v>181.3591959421379</v>
      </c>
      <c r="AB5" s="38">
        <f>1200/(AC5/AE5)</f>
        <v>56.359195942137895</v>
      </c>
      <c r="AC5" s="44">
        <v>106.46</v>
      </c>
      <c r="AD5" s="50">
        <f>100/4*AE5</f>
        <v>125</v>
      </c>
      <c r="AE5" s="52">
        <v>5</v>
      </c>
      <c r="AF5" s="72"/>
      <c r="AG5" s="48">
        <v>238.79</v>
      </c>
      <c r="AH5" s="38" t="s">
        <v>345</v>
      </c>
      <c r="AI5" s="44" t="s">
        <v>345</v>
      </c>
      <c r="AJ5" s="50" t="s">
        <v>345</v>
      </c>
      <c r="AK5" s="52" t="s">
        <v>345</v>
      </c>
      <c r="AL5" s="43" t="s">
        <v>88</v>
      </c>
      <c r="AM5" s="48">
        <v>238.79</v>
      </c>
      <c r="AN5" s="38" t="s">
        <v>345</v>
      </c>
      <c r="AO5" s="44" t="s">
        <v>345</v>
      </c>
      <c r="AP5" s="50" t="s">
        <v>345</v>
      </c>
      <c r="AQ5" s="52" t="s">
        <v>345</v>
      </c>
      <c r="AR5" s="72"/>
      <c r="AS5" s="48">
        <f>(AT5+AV5)/1.3</f>
        <v>184.57117595048626</v>
      </c>
      <c r="AT5" s="38">
        <f>1200/(AU5/AW5)</f>
        <v>114.94252873563217</v>
      </c>
      <c r="AU5" s="44">
        <v>52.2</v>
      </c>
      <c r="AV5" s="50">
        <f>100/4*AW5</f>
        <v>125</v>
      </c>
      <c r="AW5" s="52">
        <v>5</v>
      </c>
      <c r="AX5" s="72"/>
      <c r="AY5" s="48">
        <f>(AZ5+BB5)/1.1</f>
        <v>232.62032085561495</v>
      </c>
      <c r="AZ5" s="38">
        <f>1200/(BA5/BC5)</f>
        <v>105.88235294117646</v>
      </c>
      <c r="BA5" s="44">
        <v>68</v>
      </c>
      <c r="BB5" s="50">
        <f>100/4*BC5</f>
        <v>150</v>
      </c>
      <c r="BC5" s="51">
        <v>6</v>
      </c>
      <c r="BD5" s="72"/>
      <c r="BE5" s="111">
        <f>BF5+BH5</f>
        <v>236.93132425383948</v>
      </c>
      <c r="BF5" s="39">
        <f>250/(BG5/BI5)</f>
        <v>86.93132425383948</v>
      </c>
      <c r="BG5" s="40">
        <v>34.51</v>
      </c>
      <c r="BH5" s="107">
        <f>100/4*BI5/2</f>
        <v>150</v>
      </c>
      <c r="BI5" s="112">
        <v>12</v>
      </c>
      <c r="BJ5" s="38" t="s">
        <v>88</v>
      </c>
      <c r="BK5" s="111">
        <f>BL5+BN5</f>
        <v>217.0951650038373</v>
      </c>
      <c r="BL5" s="39">
        <f>240/(BM5/BO5)</f>
        <v>92.09516500383731</v>
      </c>
      <c r="BM5" s="40">
        <v>26.06</v>
      </c>
      <c r="BN5" s="107">
        <f>100/4*BO5/2</f>
        <v>125</v>
      </c>
      <c r="BO5" s="112">
        <v>10</v>
      </c>
      <c r="BP5" s="107"/>
      <c r="BQ5" s="111">
        <f>BR5+BT5</f>
        <v>207.43003750566706</v>
      </c>
      <c r="BR5" s="39">
        <f>1200/(BS5/BU5)/1.9</f>
        <v>82.43003750566706</v>
      </c>
      <c r="BS5" s="40">
        <v>38.31</v>
      </c>
      <c r="BT5" s="41">
        <f>100/4*BU5</f>
        <v>125</v>
      </c>
      <c r="BU5" s="112">
        <v>5</v>
      </c>
      <c r="BV5" s="107"/>
      <c r="BW5" s="111">
        <f>BX5+BZ5</f>
        <v>243.91942960798144</v>
      </c>
      <c r="BX5" s="39">
        <f>1200/(BY5/CA5)*0.8</f>
        <v>106.41942960798144</v>
      </c>
      <c r="BY5" s="40">
        <v>99.23</v>
      </c>
      <c r="BZ5" s="41">
        <f>(100/4*CA5)/2</f>
        <v>137.5</v>
      </c>
      <c r="CA5" s="112">
        <v>11</v>
      </c>
      <c r="CB5" s="38" t="s">
        <v>88</v>
      </c>
      <c r="CC5" s="109"/>
      <c r="CD5" s="109"/>
      <c r="CE5" s="109"/>
      <c r="CF5" s="109"/>
      <c r="CG5" s="109"/>
      <c r="CH5" s="109"/>
      <c r="CI5" s="109"/>
    </row>
    <row r="6" spans="1:87" s="73" customFormat="1" ht="12.75">
      <c r="A6" s="80" t="s">
        <v>34</v>
      </c>
      <c r="B6" s="43" t="s">
        <v>75</v>
      </c>
      <c r="C6" s="37" t="s">
        <v>77</v>
      </c>
      <c r="D6" s="37" t="s">
        <v>104</v>
      </c>
      <c r="E6" s="46">
        <f>F6*(I6+O6+U6+AA6+AG6+AM6+AS6+AY6+BE6+BK6+BQ6+BW6)</f>
        <v>2724.444745717513</v>
      </c>
      <c r="F6" s="44">
        <f>IF(D6="MDR",1.3,0)+IF(D6="D12",1.19,0)+IF(D6="D14",1.13,0)+IF(D6="D16",1.08,0)+IF(D6="D19",1.04,0)+IF(D6="D20",1.02,0)+IF(D6="D35",1.1,0)+IF(D6="D50",1.16,0)+IF(D6="M12",1.13,0)+IF(D6="M14",1.08,0)+IF(D6="M16",1.05,0)+IF(D6="M19",1.01,0)+IF(D6="M20",1,0)+IF(D6="M40",1.04,0)+IF(D6="M50",1.07,0)</f>
        <v>1.05</v>
      </c>
      <c r="G6" s="45">
        <f>IF(I6&gt;0,1,0)+IF(O6&gt;0,1,0)+IF(U6&gt;0,1,0)+IF(AA6&gt;0,1,0)+IF(AG6&gt;0,1,0)+IF(AM6&gt;0,1,0)+IF(AS6&gt;0,1,0)+IF(AY6&gt;0,1,0)+IF(BE6&gt;0,1,0)+IF(BK6&gt;0,1,0)+IF(BQ6&gt;0,1,0)+IF(BW6&gt;0,1,0)</f>
        <v>11</v>
      </c>
      <c r="H6" s="38">
        <f>E6/G6</f>
        <v>247.67679506522845</v>
      </c>
      <c r="I6" s="48">
        <f>J6+L6</f>
        <v>206.12425381384037</v>
      </c>
      <c r="J6" s="38">
        <f>1200/(K6/M6)</f>
        <v>106.12425381384038</v>
      </c>
      <c r="K6" s="44">
        <v>45.23</v>
      </c>
      <c r="L6" s="50">
        <f>100/4*M6</f>
        <v>100</v>
      </c>
      <c r="M6" s="51">
        <v>4</v>
      </c>
      <c r="N6" s="45"/>
      <c r="O6" s="48">
        <f>P6+R6</f>
        <v>185.13657325292655</v>
      </c>
      <c r="P6" s="38">
        <f>1200/(Q6/S6)</f>
        <v>85.13657325292657</v>
      </c>
      <c r="Q6" s="44">
        <v>56.38</v>
      </c>
      <c r="R6" s="50">
        <f>100/4*S6</f>
        <v>100</v>
      </c>
      <c r="S6" s="52">
        <v>4</v>
      </c>
      <c r="T6" s="38"/>
      <c r="U6" s="48">
        <f>V6+X6</f>
        <v>211.34335875665562</v>
      </c>
      <c r="V6" s="38">
        <f>1200/(W6/Y6)</f>
        <v>86.34335875665563</v>
      </c>
      <c r="W6" s="44">
        <v>69.49</v>
      </c>
      <c r="X6" s="50">
        <f>100/4*Y6</f>
        <v>125</v>
      </c>
      <c r="Y6" s="52">
        <v>5</v>
      </c>
      <c r="Z6" s="72"/>
      <c r="AA6" s="48">
        <f>AB6+AD6</f>
        <v>209.44757213230122</v>
      </c>
      <c r="AB6" s="38">
        <f>1200/(AC6/AE6)</f>
        <v>84.4475721323012</v>
      </c>
      <c r="AC6" s="44">
        <v>71.05</v>
      </c>
      <c r="AD6" s="50">
        <f>100/4*AE6</f>
        <v>125</v>
      </c>
      <c r="AE6" s="52">
        <v>5</v>
      </c>
      <c r="AF6" s="72"/>
      <c r="AG6" s="48">
        <v>0</v>
      </c>
      <c r="AH6" s="38" t="s">
        <v>165</v>
      </c>
      <c r="AI6" s="44" t="s">
        <v>165</v>
      </c>
      <c r="AJ6" s="50" t="s">
        <v>165</v>
      </c>
      <c r="AK6" s="52" t="s">
        <v>165</v>
      </c>
      <c r="AL6" s="43" t="s">
        <v>75</v>
      </c>
      <c r="AM6" s="48">
        <f>AP6+AN6</f>
        <v>274.018771331058</v>
      </c>
      <c r="AN6" s="38">
        <f>1200/(AO6/AQ6)/3</f>
        <v>136.51877133105805</v>
      </c>
      <c r="AO6" s="44">
        <v>32.23</v>
      </c>
      <c r="AP6" s="50">
        <f>(100/4*AQ6)/2</f>
        <v>137.5</v>
      </c>
      <c r="AQ6" s="52">
        <v>11</v>
      </c>
      <c r="AR6" s="72"/>
      <c r="AS6" s="48">
        <f>(AT6+AV6)/1.3</f>
        <v>216.22108380693186</v>
      </c>
      <c r="AT6" s="38">
        <f>1200/(AU6/AW6)</f>
        <v>156.08740894901146</v>
      </c>
      <c r="AU6" s="44">
        <v>38.44</v>
      </c>
      <c r="AV6" s="50">
        <f>100/4*AW6</f>
        <v>125</v>
      </c>
      <c r="AW6" s="52">
        <v>5</v>
      </c>
      <c r="AX6" s="72"/>
      <c r="AY6" s="48">
        <f>(AZ6+BB6)/1.1</f>
        <v>280.5366439727673</v>
      </c>
      <c r="AZ6" s="38">
        <f>1200/(BA6/BC6)</f>
        <v>158.59030837004406</v>
      </c>
      <c r="BA6" s="44">
        <v>45.4</v>
      </c>
      <c r="BB6" s="50">
        <f>100/4*BC6</f>
        <v>150</v>
      </c>
      <c r="BC6" s="51">
        <v>6</v>
      </c>
      <c r="BD6" s="72"/>
      <c r="BE6" s="111">
        <f>BF6+BH6</f>
        <v>274.37810945273634</v>
      </c>
      <c r="BF6" s="39">
        <f>250/(BG6/BI6)</f>
        <v>124.37810945273631</v>
      </c>
      <c r="BG6" s="40">
        <v>24.12</v>
      </c>
      <c r="BH6" s="107">
        <f>100/4*BI6/2</f>
        <v>150</v>
      </c>
      <c r="BI6" s="112">
        <v>12</v>
      </c>
      <c r="BJ6" s="38" t="s">
        <v>75</v>
      </c>
      <c r="BK6" s="111">
        <f>BL6+BN6</f>
        <v>275.028216704289</v>
      </c>
      <c r="BL6" s="39">
        <f>240/(BM6/BO6)</f>
        <v>162.52821670428895</v>
      </c>
      <c r="BM6" s="40">
        <v>13.29</v>
      </c>
      <c r="BN6" s="107">
        <f>100/4*BO6/2</f>
        <v>112.5</v>
      </c>
      <c r="BO6" s="112">
        <v>9</v>
      </c>
      <c r="BP6" s="107"/>
      <c r="BQ6" s="111">
        <f>BR6+BT6</f>
        <v>224.99666677777407</v>
      </c>
      <c r="BR6" s="39">
        <f>1200/(BS6/BU6)/1.9</f>
        <v>99.99666677777408</v>
      </c>
      <c r="BS6" s="40">
        <v>31.58</v>
      </c>
      <c r="BT6" s="41">
        <f>100/4*BU6</f>
        <v>125</v>
      </c>
      <c r="BU6" s="112">
        <v>5</v>
      </c>
      <c r="BV6" s="107"/>
      <c r="BW6" s="111">
        <f>BX6+BZ6</f>
        <v>237.47803163444638</v>
      </c>
      <c r="BX6" s="39">
        <f>1200/(BY6/CA6)*0.8</f>
        <v>112.4780316344464</v>
      </c>
      <c r="BY6" s="40">
        <v>85.35</v>
      </c>
      <c r="BZ6" s="41">
        <f>(100/4*CA6)/2</f>
        <v>125</v>
      </c>
      <c r="CA6" s="112">
        <v>10</v>
      </c>
      <c r="CB6" s="38" t="s">
        <v>75</v>
      </c>
      <c r="CC6" s="109"/>
      <c r="CD6" s="109"/>
      <c r="CE6" s="109"/>
      <c r="CF6" s="109"/>
      <c r="CG6" s="109"/>
      <c r="CH6" s="109"/>
      <c r="CI6" s="109"/>
    </row>
    <row r="7" spans="1:87" s="73" customFormat="1" ht="12.75">
      <c r="A7" s="80" t="s">
        <v>35</v>
      </c>
      <c r="B7" s="43" t="s">
        <v>26</v>
      </c>
      <c r="C7" s="37" t="s">
        <v>27</v>
      </c>
      <c r="D7" s="37" t="s">
        <v>28</v>
      </c>
      <c r="E7" s="46">
        <f>F7*(I7+O7+U7+AA7+AG7+AM7+AS7+AY7+BE7+BK7+BQ7+BW7)</f>
        <v>2696.4886955919787</v>
      </c>
      <c r="F7" s="44">
        <f>IF(D7="MDR",1.3,0)+IF(D7="D12",1.19,0)+IF(D7="D14",1.13,0)+IF(D7="D16",1.08,0)+IF(D7="D19",1.04,0)+IF(D7="D20",1.02,0)+IF(D7="D35",1.1,0)+IF(D7="D50",1.16,0)+IF(D7="M12",1.13,0)+IF(D7="M14",1.08,0)+IF(D7="M16",1.05,0)+IF(D7="M19",1.01,0)+IF(D7="M20",1,0)+IF(D7="M40",1.04,0)+IF(D7="M50",1.07,0)</f>
        <v>1.07</v>
      </c>
      <c r="G7" s="45">
        <f>IF(I7&gt;0,1,0)+IF(O7&gt;0,1,0)+IF(U7&gt;0,1,0)+IF(AA7&gt;0,1,0)+IF(AG7&gt;0,1,0)+IF(AM7&gt;0,1,0)+IF(AS7&gt;0,1,0)+IF(AY7&gt;0,1,0)+IF(BE7&gt;0,1,0)+IF(BK7&gt;0,1,0)+IF(BQ7&gt;0,1,0)+IF(BW7&gt;0,1,0)</f>
        <v>10</v>
      </c>
      <c r="H7" s="38">
        <f>E7/G7</f>
        <v>269.64886955919786</v>
      </c>
      <c r="I7" s="48">
        <v>0</v>
      </c>
      <c r="J7" s="38" t="s">
        <v>165</v>
      </c>
      <c r="K7" s="44" t="s">
        <v>165</v>
      </c>
      <c r="L7" s="50" t="s">
        <v>165</v>
      </c>
      <c r="M7" s="52" t="s">
        <v>165</v>
      </c>
      <c r="N7" s="45"/>
      <c r="O7" s="48">
        <v>0</v>
      </c>
      <c r="P7" s="38" t="s">
        <v>165</v>
      </c>
      <c r="Q7" s="44" t="s">
        <v>165</v>
      </c>
      <c r="R7" s="50" t="s">
        <v>165</v>
      </c>
      <c r="S7" s="52" t="s">
        <v>165</v>
      </c>
      <c r="T7" s="38"/>
      <c r="U7" s="48">
        <f>V7+X7</f>
        <v>263.5646687697161</v>
      </c>
      <c r="V7" s="38">
        <f>1200/(W7/Y7)</f>
        <v>113.56466876971609</v>
      </c>
      <c r="W7" s="44">
        <v>63.4</v>
      </c>
      <c r="X7" s="50">
        <f>100/4*Y7</f>
        <v>150</v>
      </c>
      <c r="Y7" s="52">
        <v>6</v>
      </c>
      <c r="Z7" s="72"/>
      <c r="AA7" s="48">
        <f>AB7+AD7</f>
        <v>236.43457382953181</v>
      </c>
      <c r="AB7" s="38">
        <f>1200/(AC7/AE7)</f>
        <v>86.43457382953181</v>
      </c>
      <c r="AC7" s="44">
        <v>83.3</v>
      </c>
      <c r="AD7" s="50">
        <f>100/4*AE7</f>
        <v>150</v>
      </c>
      <c r="AE7" s="52">
        <v>6</v>
      </c>
      <c r="AF7" s="72"/>
      <c r="AG7" s="48">
        <f>AH7+AJ7</f>
        <v>275.8521237545884</v>
      </c>
      <c r="AH7" s="38">
        <f>1200/(AI7/AK7)/1.5</f>
        <v>125.85212375458836</v>
      </c>
      <c r="AI7" s="44">
        <v>38.14</v>
      </c>
      <c r="AJ7" s="50">
        <f>100/4*AK7</f>
        <v>150</v>
      </c>
      <c r="AK7" s="52">
        <v>6</v>
      </c>
      <c r="AL7" s="43" t="s">
        <v>26</v>
      </c>
      <c r="AM7" s="48">
        <f>AP7+AN7</f>
        <v>246.51883052527256</v>
      </c>
      <c r="AN7" s="38">
        <f>1200/(AO7/AQ7)/3</f>
        <v>109.01883052527255</v>
      </c>
      <c r="AO7" s="44">
        <v>40.36</v>
      </c>
      <c r="AP7" s="50">
        <f>(100/4*AQ7)/2</f>
        <v>137.5</v>
      </c>
      <c r="AQ7" s="52">
        <v>11</v>
      </c>
      <c r="AR7" s="72"/>
      <c r="AS7" s="48">
        <f>(AT7+AV7)/1.3</f>
        <v>240.01246278474005</v>
      </c>
      <c r="AT7" s="38">
        <f>1200/(AU7/AW7)</f>
        <v>162.01620162016204</v>
      </c>
      <c r="AU7" s="44">
        <v>44.44</v>
      </c>
      <c r="AV7" s="50">
        <f>100/4*AW7</f>
        <v>150</v>
      </c>
      <c r="AW7" s="52">
        <v>6</v>
      </c>
      <c r="AX7" s="72"/>
      <c r="AY7" s="48">
        <f>(AZ7+BB7)/1.1</f>
        <v>253.1841708175815</v>
      </c>
      <c r="AZ7" s="38">
        <f>1200/(BA7/BC7)</f>
        <v>128.50258789933966</v>
      </c>
      <c r="BA7" s="44">
        <v>56.03</v>
      </c>
      <c r="BB7" s="50">
        <f>100/4*BC7</f>
        <v>150</v>
      </c>
      <c r="BC7" s="51">
        <v>6</v>
      </c>
      <c r="BD7" s="72"/>
      <c r="BE7" s="111">
        <f>BF7+BH7</f>
        <v>259.52902519167577</v>
      </c>
      <c r="BF7" s="39">
        <f>250/(BG7/BI7)</f>
        <v>109.52902519167579</v>
      </c>
      <c r="BG7" s="40">
        <v>27.39</v>
      </c>
      <c r="BH7" s="107">
        <f>100/4*BI7/2</f>
        <v>150</v>
      </c>
      <c r="BI7" s="112">
        <v>12</v>
      </c>
      <c r="BJ7" s="38" t="s">
        <v>26</v>
      </c>
      <c r="BK7" s="111">
        <f>BL7+BN7</f>
        <v>256.11643330876933</v>
      </c>
      <c r="BL7" s="39">
        <f>240/(BM7/BO7)</f>
        <v>106.11643330876934</v>
      </c>
      <c r="BM7" s="40">
        <v>27.14</v>
      </c>
      <c r="BN7" s="107">
        <f>100/4*BO7/2</f>
        <v>150</v>
      </c>
      <c r="BO7" s="112">
        <v>12</v>
      </c>
      <c r="BP7" s="107"/>
      <c r="BQ7" s="111">
        <f>BR7+BT7</f>
        <v>242.29112723357346</v>
      </c>
      <c r="BR7" s="39">
        <f>1200/(BS7/BU7)/1.9</f>
        <v>92.29112723357346</v>
      </c>
      <c r="BS7" s="40">
        <v>41.06</v>
      </c>
      <c r="BT7" s="41">
        <f>100/4*BU7</f>
        <v>150</v>
      </c>
      <c r="BU7" s="112">
        <v>6</v>
      </c>
      <c r="BV7" s="107"/>
      <c r="BW7" s="111">
        <f>BX7+BZ7</f>
        <v>246.579476861167</v>
      </c>
      <c r="BX7" s="39">
        <f>1200/(BY7/CA7)*0.8</f>
        <v>96.57947686116701</v>
      </c>
      <c r="BY7" s="40">
        <v>119.28</v>
      </c>
      <c r="BZ7" s="41">
        <f>(100/4*CA7)/2</f>
        <v>150</v>
      </c>
      <c r="CA7" s="112">
        <v>12</v>
      </c>
      <c r="CB7" s="38" t="s">
        <v>26</v>
      </c>
      <c r="CC7" s="109"/>
      <c r="CD7" s="109"/>
      <c r="CE7" s="109"/>
      <c r="CF7" s="109"/>
      <c r="CG7" s="109"/>
      <c r="CH7" s="109"/>
      <c r="CI7" s="109"/>
    </row>
    <row r="8" spans="1:87" s="73" customFormat="1" ht="12.75">
      <c r="A8" s="80" t="s">
        <v>36</v>
      </c>
      <c r="B8" s="43" t="s">
        <v>76</v>
      </c>
      <c r="C8" s="37" t="s">
        <v>78</v>
      </c>
      <c r="D8" s="37" t="s">
        <v>104</v>
      </c>
      <c r="E8" s="46">
        <f>F8*(I8+O8+U8+AA8+AG8+AM8+AS8+AY8+BE8+BK8+BQ8+BW8)</f>
        <v>2489.2705781128006</v>
      </c>
      <c r="F8" s="44">
        <f>IF(D8="MDR",1.3,0)+IF(D8="D12",1.19,0)+IF(D8="D14",1.13,0)+IF(D8="D16",1.08,0)+IF(D8="D19",1.04,0)+IF(D8="D20",1.02,0)+IF(D8="D35",1.1,0)+IF(D8="D50",1.16,0)+IF(D8="M12",1.13,0)+IF(D8="M14",1.08,0)+IF(D8="M16",1.05,0)+IF(D8="M19",1.01,0)+IF(D8="M20",1,0)+IF(D8="M40",1.04,0)+IF(D8="M50",1.07,0)</f>
        <v>1.05</v>
      </c>
      <c r="G8" s="45">
        <f>IF(I8&gt;0,1,0)+IF(O8&gt;0,1,0)+IF(U8&gt;0,1,0)+IF(AA8&gt;0,1,0)+IF(AG8&gt;0,1,0)+IF(AM8&gt;0,1,0)+IF(AS8&gt;0,1,0)+IF(AY8&gt;0,1,0)+IF(BE8&gt;0,1,0)+IF(BK8&gt;0,1,0)+IF(BQ8&gt;0,1,0)+IF(BW8&gt;0,1,0)</f>
        <v>9</v>
      </c>
      <c r="H8" s="38">
        <f>E8/G8</f>
        <v>276.58561979031117</v>
      </c>
      <c r="I8" s="48">
        <v>0</v>
      </c>
      <c r="J8" s="38" t="s">
        <v>165</v>
      </c>
      <c r="K8" s="44" t="s">
        <v>165</v>
      </c>
      <c r="L8" s="50" t="s">
        <v>165</v>
      </c>
      <c r="M8" s="52" t="s">
        <v>165</v>
      </c>
      <c r="N8" s="38"/>
      <c r="O8" s="48">
        <v>0</v>
      </c>
      <c r="P8" s="38" t="s">
        <v>165</v>
      </c>
      <c r="Q8" s="44" t="s">
        <v>165</v>
      </c>
      <c r="R8" s="50" t="s">
        <v>165</v>
      </c>
      <c r="S8" s="52" t="s">
        <v>165</v>
      </c>
      <c r="T8" s="38"/>
      <c r="U8" s="48">
        <f>V8+X8</f>
        <v>263.121546961326</v>
      </c>
      <c r="V8" s="38">
        <f>1200/(W8/Y8)</f>
        <v>138.12154696132598</v>
      </c>
      <c r="W8" s="44">
        <v>43.44</v>
      </c>
      <c r="X8" s="50">
        <f>100/4*Y8</f>
        <v>125</v>
      </c>
      <c r="Y8" s="52">
        <v>5</v>
      </c>
      <c r="Z8" s="72"/>
      <c r="AA8" s="48">
        <f>AB8+AD8</f>
        <v>255.20833333333334</v>
      </c>
      <c r="AB8" s="38">
        <f>1200/(AC8/AE8)</f>
        <v>130.20833333333334</v>
      </c>
      <c r="AC8" s="44">
        <v>46.08</v>
      </c>
      <c r="AD8" s="50">
        <f>100/4*AE8</f>
        <v>125</v>
      </c>
      <c r="AE8" s="52">
        <v>5</v>
      </c>
      <c r="AF8" s="72"/>
      <c r="AG8" s="48">
        <f>AH8+AJ8</f>
        <v>255.70358951772738</v>
      </c>
      <c r="AH8" s="38">
        <f>1200/(AI8/AK8)/1.5</f>
        <v>105.70358951772738</v>
      </c>
      <c r="AI8" s="44">
        <v>45.41</v>
      </c>
      <c r="AJ8" s="50">
        <f>100/4*AK8</f>
        <v>150</v>
      </c>
      <c r="AK8" s="52">
        <v>6</v>
      </c>
      <c r="AL8" s="43" t="s">
        <v>76</v>
      </c>
      <c r="AM8" s="48">
        <f>AP8+AN8</f>
        <v>289.0151515151515</v>
      </c>
      <c r="AN8" s="38">
        <f>1200/(AO8/AQ8)/3</f>
        <v>151.5151515151515</v>
      </c>
      <c r="AO8" s="44">
        <v>29.04</v>
      </c>
      <c r="AP8" s="50">
        <f>(100/4*AQ8)/2</f>
        <v>137.5</v>
      </c>
      <c r="AQ8" s="52">
        <v>11</v>
      </c>
      <c r="AR8" s="72"/>
      <c r="AS8" s="48">
        <f>(AT8+AV8)/1.3</f>
        <v>217.1337836475451</v>
      </c>
      <c r="AT8" s="38">
        <f>1200/(AU8/AW8)</f>
        <v>157.27391874180864</v>
      </c>
      <c r="AU8" s="44">
        <v>38.15</v>
      </c>
      <c r="AV8" s="50">
        <f>100/4*AW8</f>
        <v>125</v>
      </c>
      <c r="AW8" s="52">
        <v>5</v>
      </c>
      <c r="AX8" s="72"/>
      <c r="AY8" s="48">
        <f>(AZ8+BB8)/1.1</f>
        <v>294.6958701675682</v>
      </c>
      <c r="AZ8" s="38">
        <f>1200/(BA8/BC8)</f>
        <v>174.1654571843251</v>
      </c>
      <c r="BA8" s="44">
        <v>41.34</v>
      </c>
      <c r="BB8" s="50">
        <f>100/4*BC8</f>
        <v>150</v>
      </c>
      <c r="BC8" s="51">
        <v>6</v>
      </c>
      <c r="BD8" s="72"/>
      <c r="BE8" s="111">
        <f>BF8+BH8</f>
        <v>306.6579634464752</v>
      </c>
      <c r="BF8" s="39">
        <f>250/(BG8/BI8)</f>
        <v>156.6579634464752</v>
      </c>
      <c r="BG8" s="40">
        <v>19.15</v>
      </c>
      <c r="BH8" s="107">
        <f>100/4*BI8/2</f>
        <v>150</v>
      </c>
      <c r="BI8" s="112">
        <v>12</v>
      </c>
      <c r="BJ8" s="38" t="s">
        <v>76</v>
      </c>
      <c r="BK8" s="111">
        <f>BL8+BN8</f>
        <v>289.4962302947224</v>
      </c>
      <c r="BL8" s="39">
        <f>240/(BM8/BO8)</f>
        <v>164.4962302947224</v>
      </c>
      <c r="BM8" s="40">
        <v>14.59</v>
      </c>
      <c r="BN8" s="107">
        <f>100/4*BO8/2</f>
        <v>125</v>
      </c>
      <c r="BO8" s="112">
        <v>10</v>
      </c>
      <c r="BP8" s="107"/>
      <c r="BQ8" s="48">
        <v>0</v>
      </c>
      <c r="BR8" s="38" t="s">
        <v>165</v>
      </c>
      <c r="BS8" s="44" t="s">
        <v>165</v>
      </c>
      <c r="BT8" s="50" t="s">
        <v>165</v>
      </c>
      <c r="BU8" s="52" t="s">
        <v>165</v>
      </c>
      <c r="BV8" s="107"/>
      <c r="BW8" s="111">
        <f>BX8+BZ8</f>
        <v>199.70141503310398</v>
      </c>
      <c r="BX8" s="39">
        <f>1200/(BY8/CA8)*0.8</f>
        <v>99.70141503310398</v>
      </c>
      <c r="BY8" s="40">
        <v>77.03</v>
      </c>
      <c r="BZ8" s="41">
        <f>(100/4*CA8)/2</f>
        <v>100</v>
      </c>
      <c r="CA8" s="112">
        <v>8</v>
      </c>
      <c r="CB8" s="38" t="s">
        <v>76</v>
      </c>
      <c r="CC8" s="109"/>
      <c r="CD8" s="109"/>
      <c r="CE8" s="109"/>
      <c r="CF8" s="109"/>
      <c r="CG8" s="109"/>
      <c r="CH8" s="109"/>
      <c r="CI8" s="109"/>
    </row>
    <row r="9" spans="1:87" s="73" customFormat="1" ht="12.75">
      <c r="A9" s="80" t="s">
        <v>37</v>
      </c>
      <c r="B9" s="43" t="s">
        <v>98</v>
      </c>
      <c r="C9" s="37" t="s">
        <v>99</v>
      </c>
      <c r="D9" s="37" t="s">
        <v>104</v>
      </c>
      <c r="E9" s="46">
        <f>F9*(I9+O9+U9+AA9+AG9+AM9+AS9+AY9+BE9+BK9+BQ9+BW9)</f>
        <v>2324.945016248346</v>
      </c>
      <c r="F9" s="44">
        <f>IF(D9="MDR",1.3,0)+IF(D9="D12",1.19,0)+IF(D9="D14",1.13,0)+IF(D9="D16",1.08,0)+IF(D9="D19",1.04,0)+IF(D9="D20",1.02,0)+IF(D9="D35",1.1,0)+IF(D9="D50",1.16,0)+IF(D9="M12",1.13,0)+IF(D9="M14",1.08,0)+IF(D9="M16",1.05,0)+IF(D9="M19",1.01,0)+IF(D9="M20",1,0)+IF(D9="M40",1.04,0)+IF(D9="M50",1.07,0)</f>
        <v>1.05</v>
      </c>
      <c r="G9" s="45">
        <f>IF(I9&gt;0,1,0)+IF(O9&gt;0,1,0)+IF(U9&gt;0,1,0)+IF(AA9&gt;0,1,0)+IF(AG9&gt;0,1,0)+IF(AM9&gt;0,1,0)+IF(AS9&gt;0,1,0)+IF(AY9&gt;0,1,0)+IF(BE9&gt;0,1,0)+IF(BK9&gt;0,1,0)+IF(BQ9&gt;0,1,0)+IF(BW9&gt;0,1,0)</f>
        <v>10</v>
      </c>
      <c r="H9" s="38">
        <f>E9/G9</f>
        <v>232.49450162483458</v>
      </c>
      <c r="I9" s="48">
        <f>J9+L9</f>
        <v>189.68609865470853</v>
      </c>
      <c r="J9" s="38">
        <f>1200/(K9/M9)</f>
        <v>89.68609865470852</v>
      </c>
      <c r="K9" s="44">
        <v>53.52</v>
      </c>
      <c r="L9" s="50">
        <f>100/4*M9</f>
        <v>100</v>
      </c>
      <c r="M9" s="52">
        <v>4</v>
      </c>
      <c r="N9" s="38"/>
      <c r="O9" s="48">
        <f>P9+R9</f>
        <v>181.0673872656646</v>
      </c>
      <c r="P9" s="38">
        <f>1200/(Q9/S9)</f>
        <v>81.06738726566458</v>
      </c>
      <c r="Q9" s="44">
        <v>59.21</v>
      </c>
      <c r="R9" s="50">
        <f>100/4*S9</f>
        <v>100</v>
      </c>
      <c r="S9" s="52">
        <v>4</v>
      </c>
      <c r="T9" s="45"/>
      <c r="U9" s="48">
        <f>V9+X9</f>
        <v>235.72153533862337</v>
      </c>
      <c r="V9" s="38">
        <f>1200/(W9/Y9)</f>
        <v>110.72153533862337</v>
      </c>
      <c r="W9" s="44">
        <v>54.19</v>
      </c>
      <c r="X9" s="50">
        <f>100/4*Y9</f>
        <v>125</v>
      </c>
      <c r="Y9" s="52">
        <v>5</v>
      </c>
      <c r="Z9" s="72"/>
      <c r="AA9" s="48">
        <f>AB9+AD9</f>
        <v>218.44338888023674</v>
      </c>
      <c r="AB9" s="38">
        <f>1200/(AC9/AE9)</f>
        <v>93.44338888023674</v>
      </c>
      <c r="AC9" s="44">
        <v>64.21</v>
      </c>
      <c r="AD9" s="50">
        <f>100/4*AE9</f>
        <v>125</v>
      </c>
      <c r="AE9" s="52">
        <v>5</v>
      </c>
      <c r="AF9" s="72"/>
      <c r="AG9" s="48">
        <v>0</v>
      </c>
      <c r="AH9" s="38" t="s">
        <v>165</v>
      </c>
      <c r="AI9" s="44" t="s">
        <v>165</v>
      </c>
      <c r="AJ9" s="50" t="s">
        <v>165</v>
      </c>
      <c r="AK9" s="52" t="s">
        <v>165</v>
      </c>
      <c r="AL9" s="43" t="s">
        <v>98</v>
      </c>
      <c r="AM9" s="48">
        <f>AP9+AN9</f>
        <v>293.2522123893805</v>
      </c>
      <c r="AN9" s="38">
        <f>1200/(AO9/AQ9)/3</f>
        <v>155.7522123893805</v>
      </c>
      <c r="AO9" s="44">
        <v>28.25</v>
      </c>
      <c r="AP9" s="50">
        <f>(100/4*AQ9)/2</f>
        <v>137.5</v>
      </c>
      <c r="AQ9" s="52">
        <v>11</v>
      </c>
      <c r="AR9" s="72"/>
      <c r="AS9" s="48">
        <f>(AT9+AV9)/1.3</f>
        <v>156.75500969618616</v>
      </c>
      <c r="AT9" s="38">
        <f>1200/(AU9/AW9)</f>
        <v>78.78151260504202</v>
      </c>
      <c r="AU9" s="44">
        <v>76.16</v>
      </c>
      <c r="AV9" s="50">
        <f>100/4*AW9</f>
        <v>125</v>
      </c>
      <c r="AW9" s="52">
        <v>5</v>
      </c>
      <c r="AX9" s="72"/>
      <c r="AY9" s="48">
        <v>0</v>
      </c>
      <c r="AZ9" s="38" t="s">
        <v>165</v>
      </c>
      <c r="BA9" s="44" t="s">
        <v>165</v>
      </c>
      <c r="BB9" s="50" t="s">
        <v>165</v>
      </c>
      <c r="BC9" s="52" t="s">
        <v>165</v>
      </c>
      <c r="BD9" s="72"/>
      <c r="BE9" s="111">
        <f>BF9+BH9</f>
        <v>273.7113402061856</v>
      </c>
      <c r="BF9" s="39">
        <f>250/(BG9/BI9)</f>
        <v>123.71134020618555</v>
      </c>
      <c r="BG9" s="40">
        <v>24.25</v>
      </c>
      <c r="BH9" s="107">
        <f>100/4*BI9/2</f>
        <v>150</v>
      </c>
      <c r="BI9" s="112">
        <v>12</v>
      </c>
      <c r="BJ9" s="38" t="s">
        <v>98</v>
      </c>
      <c r="BK9" s="111">
        <f>BL9+BN9</f>
        <v>227.43277848911652</v>
      </c>
      <c r="BL9" s="39">
        <f>240/(BM9/BO9)</f>
        <v>102.43277848911652</v>
      </c>
      <c r="BM9" s="40">
        <v>23.43</v>
      </c>
      <c r="BN9" s="107">
        <f>100/4*BO9/2</f>
        <v>125</v>
      </c>
      <c r="BO9" s="112">
        <v>10</v>
      </c>
      <c r="BP9" s="107"/>
      <c r="BQ9" s="111">
        <f>BR9+BT9</f>
        <v>214.61108787860684</v>
      </c>
      <c r="BR9" s="39">
        <f>1200/(BS9/BU9)/1.9</f>
        <v>89.61108787860685</v>
      </c>
      <c r="BS9" s="40">
        <v>35.24</v>
      </c>
      <c r="BT9" s="41">
        <f>100/4*BU9</f>
        <v>125</v>
      </c>
      <c r="BU9" s="112">
        <v>5</v>
      </c>
      <c r="BV9" s="107"/>
      <c r="BW9" s="111">
        <f>BX9+BZ9</f>
        <v>223.5525100092393</v>
      </c>
      <c r="BX9" s="39">
        <f>1200/(BY9/CA9)*0.8</f>
        <v>98.55251000923931</v>
      </c>
      <c r="BY9" s="40">
        <v>97.41</v>
      </c>
      <c r="BZ9" s="41">
        <f>(100/4*CA9)/2</f>
        <v>125</v>
      </c>
      <c r="CA9" s="112">
        <v>10</v>
      </c>
      <c r="CB9" s="38" t="s">
        <v>98</v>
      </c>
      <c r="CC9" s="109"/>
      <c r="CD9" s="109"/>
      <c r="CE9" s="109"/>
      <c r="CF9" s="109"/>
      <c r="CG9" s="109"/>
      <c r="CH9" s="109"/>
      <c r="CI9" s="109"/>
    </row>
    <row r="10" spans="1:87" s="73" customFormat="1" ht="12.75">
      <c r="A10" s="80" t="s">
        <v>38</v>
      </c>
      <c r="B10" s="43" t="s">
        <v>29</v>
      </c>
      <c r="C10" s="37" t="s">
        <v>30</v>
      </c>
      <c r="D10" s="37" t="s">
        <v>104</v>
      </c>
      <c r="E10" s="46">
        <f>F10*(I10+O10+U10+AA10+AG10+AM10+AS10+AY10+BE10+BK10+BQ10+BW10)</f>
        <v>2291.7147033885826</v>
      </c>
      <c r="F10" s="44">
        <f>IF(D10="MDR",1.3,0)+IF(D10="D12",1.19,0)+IF(D10="D14",1.13,0)+IF(D10="D16",1.08,0)+IF(D10="D19",1.04,0)+IF(D10="D20",1.02,0)+IF(D10="D35",1.1,0)+IF(D10="D50",1.16,0)+IF(D10="M12",1.13,0)+IF(D10="M14",1.08,0)+IF(D10="M16",1.05,0)+IF(D10="M19",1.01,0)+IF(D10="M20",1,0)+IF(D10="M40",1.04,0)+IF(D10="M50",1.07,0)</f>
        <v>1.05</v>
      </c>
      <c r="G10" s="45">
        <f>IF(I10&gt;0,1,0)+IF(O10&gt;0,1,0)+IF(U10&gt;0,1,0)+IF(AA10&gt;0,1,0)+IF(AG10&gt;0,1,0)+IF(AM10&gt;0,1,0)+IF(AS10&gt;0,1,0)+IF(AY10&gt;0,1,0)+IF(BE10&gt;0,1,0)+IF(BK10&gt;0,1,0)+IF(BQ10&gt;0,1,0)+IF(BW10&gt;0,1,0)</f>
        <v>9</v>
      </c>
      <c r="H10" s="38">
        <f>E10/G10</f>
        <v>254.63496704317583</v>
      </c>
      <c r="I10" s="48">
        <v>0</v>
      </c>
      <c r="J10" s="38" t="s">
        <v>165</v>
      </c>
      <c r="K10" s="44" t="s">
        <v>165</v>
      </c>
      <c r="L10" s="50" t="s">
        <v>165</v>
      </c>
      <c r="M10" s="52" t="s">
        <v>165</v>
      </c>
      <c r="N10" s="38"/>
      <c r="O10" s="48">
        <v>0</v>
      </c>
      <c r="P10" s="38" t="s">
        <v>165</v>
      </c>
      <c r="Q10" s="44" t="s">
        <v>165</v>
      </c>
      <c r="R10" s="50" t="s">
        <v>165</v>
      </c>
      <c r="S10" s="52" t="s">
        <v>165</v>
      </c>
      <c r="T10" s="38"/>
      <c r="U10" s="48">
        <f>V10+X10</f>
        <v>248.48219798312408</v>
      </c>
      <c r="V10" s="38">
        <f>1200/(W10/Y10)</f>
        <v>123.4821979831241</v>
      </c>
      <c r="W10" s="44">
        <v>48.59</v>
      </c>
      <c r="X10" s="50">
        <f>100/4*Y10</f>
        <v>125</v>
      </c>
      <c r="Y10" s="52">
        <v>5</v>
      </c>
      <c r="Z10" s="72"/>
      <c r="AA10" s="48">
        <f>AB10+AD10</f>
        <v>244.37922801432552</v>
      </c>
      <c r="AB10" s="38">
        <f>1200/(AC10/AE10)</f>
        <v>119.3792280143255</v>
      </c>
      <c r="AC10" s="44">
        <v>50.26</v>
      </c>
      <c r="AD10" s="50">
        <f>100/4*AE10</f>
        <v>125</v>
      </c>
      <c r="AE10" s="52">
        <v>5</v>
      </c>
      <c r="AF10" s="72"/>
      <c r="AG10" s="48">
        <f>AH10+AJ10</f>
        <v>263.4483573623257</v>
      </c>
      <c r="AH10" s="38">
        <f>1200/(AI10/AK10)/1.5</f>
        <v>113.4483573623257</v>
      </c>
      <c r="AI10" s="44">
        <v>42.31</v>
      </c>
      <c r="AJ10" s="50">
        <f>100/4*AK10</f>
        <v>150</v>
      </c>
      <c r="AK10" s="52">
        <v>6</v>
      </c>
      <c r="AL10" s="43" t="s">
        <v>29</v>
      </c>
      <c r="AM10" s="48">
        <f>AP10+AN10</f>
        <v>247.3901098901099</v>
      </c>
      <c r="AN10" s="38">
        <f>1200/(AO10/AQ10)/3</f>
        <v>109.89010989010988</v>
      </c>
      <c r="AO10" s="44">
        <v>40.04</v>
      </c>
      <c r="AP10" s="50">
        <f>(100/4*AQ10)/2</f>
        <v>137.5</v>
      </c>
      <c r="AQ10" s="52">
        <v>11</v>
      </c>
      <c r="AR10" s="72"/>
      <c r="AS10" s="48">
        <f>(AT10+AV10)/1.3</f>
        <v>210.31126924028231</v>
      </c>
      <c r="AT10" s="38">
        <f>1200/(AU10/AW10)</f>
        <v>148.40465001236706</v>
      </c>
      <c r="AU10" s="44">
        <v>40.43</v>
      </c>
      <c r="AV10" s="50">
        <f>100/4*AW10</f>
        <v>125</v>
      </c>
      <c r="AW10" s="52">
        <v>5</v>
      </c>
      <c r="AX10" s="72"/>
      <c r="AY10" s="48">
        <f>(AZ10+BB10)/1.1</f>
        <v>252.43837559851033</v>
      </c>
      <c r="AZ10" s="38">
        <f>1200/(BA10/BC10)</f>
        <v>127.6822131583614</v>
      </c>
      <c r="BA10" s="44">
        <v>56.39</v>
      </c>
      <c r="BB10" s="50">
        <f>100/4*BC10</f>
        <v>150</v>
      </c>
      <c r="BC10" s="51">
        <v>6</v>
      </c>
      <c r="BD10" s="72"/>
      <c r="BE10" s="111">
        <f>BF10+BH10</f>
        <v>255.9696220416814</v>
      </c>
      <c r="BF10" s="39">
        <f>250/(BG10/BI10)</f>
        <v>105.96962204168139</v>
      </c>
      <c r="BG10" s="40">
        <v>28.31</v>
      </c>
      <c r="BH10" s="107">
        <f>100/4*BI10/2</f>
        <v>150</v>
      </c>
      <c r="BI10" s="112">
        <v>12</v>
      </c>
      <c r="BJ10" s="38" t="s">
        <v>29</v>
      </c>
      <c r="BK10" s="111">
        <f>BL10+BN10</f>
        <v>206.16869037294015</v>
      </c>
      <c r="BL10" s="39">
        <f>240/(BM10/BO10)</f>
        <v>93.66869037294016</v>
      </c>
      <c r="BM10" s="40">
        <v>23.06</v>
      </c>
      <c r="BN10" s="107">
        <f>100/4*BO10/2</f>
        <v>112.5</v>
      </c>
      <c r="BO10" s="112">
        <v>9</v>
      </c>
      <c r="BP10" s="107"/>
      <c r="BQ10" s="48">
        <v>0</v>
      </c>
      <c r="BR10" s="38" t="s">
        <v>165</v>
      </c>
      <c r="BS10" s="44" t="s">
        <v>165</v>
      </c>
      <c r="BT10" s="50" t="s">
        <v>165</v>
      </c>
      <c r="BU10" s="52" t="s">
        <v>165</v>
      </c>
      <c r="BV10" s="107"/>
      <c r="BW10" s="111">
        <f>BX10+BZ10</f>
        <v>253.99758129535073</v>
      </c>
      <c r="BX10" s="39">
        <f>1200/(BY10/CA10)*0.8</f>
        <v>128.99758129535073</v>
      </c>
      <c r="BY10" s="40">
        <v>74.42</v>
      </c>
      <c r="BZ10" s="41">
        <f>(100/4*CA10)/2</f>
        <v>125</v>
      </c>
      <c r="CA10" s="112">
        <v>10</v>
      </c>
      <c r="CB10" s="38" t="s">
        <v>29</v>
      </c>
      <c r="CC10" s="109"/>
      <c r="CD10" s="109"/>
      <c r="CE10" s="109"/>
      <c r="CF10" s="109"/>
      <c r="CG10" s="109"/>
      <c r="CH10" s="109"/>
      <c r="CI10" s="109"/>
    </row>
    <row r="11" spans="1:87" s="72" customFormat="1" ht="12.75">
      <c r="A11" s="80" t="s">
        <v>39</v>
      </c>
      <c r="B11" s="43" t="s">
        <v>124</v>
      </c>
      <c r="C11" s="37" t="s">
        <v>125</v>
      </c>
      <c r="D11" s="37" t="s">
        <v>129</v>
      </c>
      <c r="E11" s="46">
        <f>F11*(I11+O11+U11+AA11+AG11+AM11+AS11+AY11+BE11+BK11+BQ11+BW11)</f>
        <v>2206.2620589176663</v>
      </c>
      <c r="F11" s="44">
        <f>IF(D11="MDR",1.3,0)+IF(D11="D12",1.19,0)+IF(D11="D14",1.13,0)+IF(D11="D16",1.08,0)+IF(D11="D19",1.04,0)+IF(D11="D20",1.02,0)+IF(D11="D35",1.1,0)+IF(D11="D50",1.16,0)+IF(D11="M12",1.13,0)+IF(D11="M14",1.08,0)+IF(D11="M16",1.05,0)+IF(D11="M19",1.01,0)+IF(D11="M20",1,0)+IF(D11="M40",1.04,0)+IF(D11="M50",1.07,0)</f>
        <v>1.04</v>
      </c>
      <c r="G11" s="45">
        <f>IF(I11&gt;0,1,0)+IF(O11&gt;0,1,0)+IF(U11&gt;0,1,0)+IF(AA11&gt;0,1,0)+IF(AG11&gt;0,1,0)+IF(AM11&gt;0,1,0)+IF(AS11&gt;0,1,0)+IF(AY11&gt;0,1,0)+IF(BE11&gt;0,1,0)+IF(BK11&gt;0,1,0)+IF(BQ11&gt;0,1,0)+IF(BW11&gt;0,1,0)</f>
        <v>9</v>
      </c>
      <c r="H11" s="38">
        <f>E11/G11</f>
        <v>245.14022876862958</v>
      </c>
      <c r="I11" s="48">
        <v>0</v>
      </c>
      <c r="J11" s="38" t="s">
        <v>165</v>
      </c>
      <c r="K11" s="44" t="s">
        <v>165</v>
      </c>
      <c r="L11" s="50" t="s">
        <v>165</v>
      </c>
      <c r="M11" s="52" t="s">
        <v>165</v>
      </c>
      <c r="N11" s="45"/>
      <c r="O11" s="48">
        <v>0</v>
      </c>
      <c r="P11" s="38" t="s">
        <v>165</v>
      </c>
      <c r="Q11" s="44" t="s">
        <v>165</v>
      </c>
      <c r="R11" s="50" t="s">
        <v>165</v>
      </c>
      <c r="S11" s="52" t="s">
        <v>165</v>
      </c>
      <c r="T11" s="38"/>
      <c r="U11" s="48">
        <f>V11+X11</f>
        <v>234.97067448680352</v>
      </c>
      <c r="V11" s="38">
        <f>1200/(W11/Y11)</f>
        <v>109.97067448680352</v>
      </c>
      <c r="W11" s="44">
        <v>54.56</v>
      </c>
      <c r="X11" s="50">
        <f>100/4*Y11</f>
        <v>125</v>
      </c>
      <c r="Y11" s="52">
        <v>5</v>
      </c>
      <c r="AA11" s="48">
        <f>AB11+AD11</f>
        <v>225.7725898555593</v>
      </c>
      <c r="AB11" s="38">
        <f>1200/(AC11/AE11)</f>
        <v>100.77258985555929</v>
      </c>
      <c r="AC11" s="44">
        <v>59.54</v>
      </c>
      <c r="AD11" s="50">
        <f>100/4*AE11</f>
        <v>125</v>
      </c>
      <c r="AE11" s="52">
        <v>5</v>
      </c>
      <c r="AG11" s="48">
        <v>0</v>
      </c>
      <c r="AH11" s="38" t="s">
        <v>165</v>
      </c>
      <c r="AI11" s="44" t="s">
        <v>165</v>
      </c>
      <c r="AJ11" s="50" t="s">
        <v>165</v>
      </c>
      <c r="AK11" s="52" t="s">
        <v>165</v>
      </c>
      <c r="AL11" s="43" t="s">
        <v>124</v>
      </c>
      <c r="AM11" s="48">
        <f>AP11+AN11</f>
        <v>258.7455221824194</v>
      </c>
      <c r="AN11" s="38">
        <f>1200/(AO11/AQ11)/3</f>
        <v>121.2455221824194</v>
      </c>
      <c r="AO11" s="44">
        <v>36.29</v>
      </c>
      <c r="AP11" s="50">
        <f>(100/4*AQ11)/2</f>
        <v>137.5</v>
      </c>
      <c r="AQ11" s="52">
        <v>11</v>
      </c>
      <c r="AS11" s="48">
        <f>(AT11+AV11)/1.3</f>
        <v>213.89869468844924</v>
      </c>
      <c r="AT11" s="38">
        <f>1200/(AU11/AW11)</f>
        <v>128.068303094984</v>
      </c>
      <c r="AU11" s="44">
        <v>56.22</v>
      </c>
      <c r="AV11" s="50">
        <f>100/4*AW11</f>
        <v>150</v>
      </c>
      <c r="AW11" s="52">
        <v>6</v>
      </c>
      <c r="AY11" s="48">
        <f>(AZ11+BB11)/1.1</f>
        <v>262.02027958603117</v>
      </c>
      <c r="AZ11" s="38">
        <f>1200/(BA11/BC11)</f>
        <v>138.22230754463428</v>
      </c>
      <c r="BA11" s="44">
        <v>52.09</v>
      </c>
      <c r="BB11" s="50">
        <f>100/4*BC11</f>
        <v>150</v>
      </c>
      <c r="BC11" s="51">
        <v>6</v>
      </c>
      <c r="BE11" s="111">
        <f>BF11+BH11</f>
        <v>240.00900090009003</v>
      </c>
      <c r="BF11" s="39">
        <f>250/(BG11/BI11)</f>
        <v>90.00900090009002</v>
      </c>
      <c r="BG11" s="40">
        <v>33.33</v>
      </c>
      <c r="BH11" s="107">
        <f>100/4*BI11/2</f>
        <v>150</v>
      </c>
      <c r="BI11" s="112">
        <v>12</v>
      </c>
      <c r="BJ11" s="38" t="s">
        <v>124</v>
      </c>
      <c r="BK11" s="111">
        <f>BL11+BN11</f>
        <v>228.04851867754402</v>
      </c>
      <c r="BL11" s="39">
        <f>240/(BM11/BO11)</f>
        <v>103.04851867754402</v>
      </c>
      <c r="BM11" s="40">
        <v>23.29</v>
      </c>
      <c r="BN11" s="107">
        <f>100/4*BO11/2</f>
        <v>125</v>
      </c>
      <c r="BO11" s="112">
        <v>10</v>
      </c>
      <c r="BP11" s="107"/>
      <c r="BQ11" s="111">
        <f>BR11+BT11</f>
        <v>232.37486354444425</v>
      </c>
      <c r="BR11" s="39">
        <f>1200/(BS11/BU11)/1.9</f>
        <v>107.37486354444425</v>
      </c>
      <c r="BS11" s="40">
        <v>29.41</v>
      </c>
      <c r="BT11" s="41">
        <f>100/4*BU11</f>
        <v>125</v>
      </c>
      <c r="BU11" s="112">
        <v>5</v>
      </c>
      <c r="BV11" s="107"/>
      <c r="BW11" s="111">
        <f>BX11+BZ11</f>
        <v>225.5656819610308</v>
      </c>
      <c r="BX11" s="39">
        <f>1200/(BY11/CA11)*0.8</f>
        <v>100.5656819610308</v>
      </c>
      <c r="BY11" s="40">
        <v>95.46</v>
      </c>
      <c r="BZ11" s="41">
        <f>(100/4*CA11)/2</f>
        <v>125</v>
      </c>
      <c r="CA11" s="112">
        <v>10</v>
      </c>
      <c r="CB11" s="38" t="s">
        <v>124</v>
      </c>
      <c r="CC11" s="107"/>
      <c r="CD11" s="107"/>
      <c r="CE11" s="107"/>
      <c r="CF11" s="107"/>
      <c r="CG11" s="107"/>
      <c r="CH11" s="107"/>
      <c r="CI11" s="107"/>
    </row>
    <row r="12" spans="1:87" s="72" customFormat="1" ht="12.75">
      <c r="A12" s="80" t="s">
        <v>40</v>
      </c>
      <c r="B12" s="43" t="s">
        <v>90</v>
      </c>
      <c r="C12" s="37" t="s">
        <v>93</v>
      </c>
      <c r="D12" s="37" t="s">
        <v>65</v>
      </c>
      <c r="E12" s="46">
        <f>F12*(I12+O12+U12+AA12+AG12+AM12+AS12+AY12+BE12+BK12+BQ12+BW12)</f>
        <v>2148.2051931626643</v>
      </c>
      <c r="F12" s="44">
        <f>IF(D12="MDR",1.3,0)+IF(D12="D12",1.19,0)+IF(D12="D14",1.13,0)+IF(D12="D16",1.08,0)+IF(D12="D19",1.04,0)+IF(D12="D20",1.02,0)+IF(D12="D35",1.1,0)+IF(D12="D50",1.16,0)+IF(D12="M12",1.13,0)+IF(D12="M14",1.08,0)+IF(D12="M16",1.05,0)+IF(D12="M19",1.01,0)+IF(D12="M20",1,0)+IF(D12="M40",1.04,0)+IF(D12="M50",1.07,0)</f>
        <v>1.1</v>
      </c>
      <c r="G12" s="45">
        <f>IF(I12&gt;0,1,0)+IF(O12&gt;0,1,0)+IF(U12&gt;0,1,0)+IF(AA12&gt;0,1,0)+IF(AG12&gt;0,1,0)+IF(AM12&gt;0,1,0)+IF(AS12&gt;0,1,0)+IF(AY12&gt;0,1,0)+IF(BE12&gt;0,1,0)+IF(BK12&gt;0,1,0)+IF(BQ12&gt;0,1,0)+IF(BW12&gt;0,1,0)</f>
        <v>9</v>
      </c>
      <c r="H12" s="38">
        <f>E12/G12</f>
        <v>238.6894659069627</v>
      </c>
      <c r="I12" s="48">
        <f>J12+L12</f>
        <v>201.37474541751527</v>
      </c>
      <c r="J12" s="38">
        <f>1200/(K12/M12)</f>
        <v>76.37474541751527</v>
      </c>
      <c r="K12" s="44">
        <v>78.56</v>
      </c>
      <c r="L12" s="50">
        <f>100/4*M12</f>
        <v>125</v>
      </c>
      <c r="M12" s="51">
        <v>5</v>
      </c>
      <c r="N12" s="45"/>
      <c r="O12" s="48">
        <f>P12+R12</f>
        <v>188.14460113660283</v>
      </c>
      <c r="P12" s="38">
        <f>1200/(Q12/S12)</f>
        <v>63.14460113660283</v>
      </c>
      <c r="Q12" s="44">
        <v>95.02</v>
      </c>
      <c r="R12" s="50">
        <f>100/4*S12</f>
        <v>125</v>
      </c>
      <c r="S12" s="52">
        <v>5</v>
      </c>
      <c r="T12" s="45"/>
      <c r="U12" s="48">
        <f>V12+X12</f>
        <v>187.15040397762584</v>
      </c>
      <c r="V12" s="38">
        <f>1200/(W12/Y12)</f>
        <v>62.15040397762586</v>
      </c>
      <c r="W12" s="44">
        <v>96.54</v>
      </c>
      <c r="X12" s="50">
        <f>100/4*Y12</f>
        <v>125</v>
      </c>
      <c r="Y12" s="52">
        <v>5</v>
      </c>
      <c r="AA12" s="48">
        <v>0</v>
      </c>
      <c r="AB12" s="38" t="s">
        <v>165</v>
      </c>
      <c r="AC12" s="44" t="s">
        <v>165</v>
      </c>
      <c r="AD12" s="50" t="s">
        <v>165</v>
      </c>
      <c r="AE12" s="52" t="s">
        <v>165</v>
      </c>
      <c r="AG12" s="48">
        <f>AH12+AJ12</f>
        <v>266.8167437332684</v>
      </c>
      <c r="AH12" s="38">
        <f>1200/(AI12/AK12)/1.5</f>
        <v>116.81674373326842</v>
      </c>
      <c r="AI12" s="44">
        <v>41.09</v>
      </c>
      <c r="AJ12" s="50">
        <f>100/4*AK12</f>
        <v>150</v>
      </c>
      <c r="AK12" s="52">
        <v>6</v>
      </c>
      <c r="AL12" s="43" t="s">
        <v>90</v>
      </c>
      <c r="AM12" s="48">
        <f>AP12+AN12</f>
        <v>175.31446540880503</v>
      </c>
      <c r="AN12" s="38">
        <f>1200/(AO12/AQ12)/3</f>
        <v>50.314465408805034</v>
      </c>
      <c r="AO12" s="44">
        <v>79.5</v>
      </c>
      <c r="AP12" s="50">
        <f>(100/4*AQ12)/2</f>
        <v>125</v>
      </c>
      <c r="AQ12" s="52">
        <v>10</v>
      </c>
      <c r="AS12" s="48">
        <f>(AT12+AV12)/1.3</f>
        <v>250.3045066991474</v>
      </c>
      <c r="AT12" s="38">
        <f>1200/(AU12/AW12)</f>
        <v>175.3958587088916</v>
      </c>
      <c r="AU12" s="44">
        <v>41.05</v>
      </c>
      <c r="AV12" s="50">
        <f>100/4*AW12</f>
        <v>150</v>
      </c>
      <c r="AW12" s="52">
        <v>6</v>
      </c>
      <c r="AY12" s="48">
        <f>(AZ12+BB12)/1.1</f>
        <v>209.69384637321002</v>
      </c>
      <c r="AZ12" s="38">
        <f>1200/(BA12/BC12)</f>
        <v>80.66323101053104</v>
      </c>
      <c r="BA12" s="44">
        <v>89.26</v>
      </c>
      <c r="BB12" s="50">
        <f>100/4*BC12</f>
        <v>150</v>
      </c>
      <c r="BC12" s="51">
        <v>6</v>
      </c>
      <c r="BE12" s="111">
        <f>BF12+BH12</f>
        <v>257.1428571428571</v>
      </c>
      <c r="BF12" s="39">
        <f>250/(BG12/BI12)</f>
        <v>107.14285714285714</v>
      </c>
      <c r="BG12" s="40">
        <v>28</v>
      </c>
      <c r="BH12" s="107">
        <f>100/4*BI12/2</f>
        <v>150</v>
      </c>
      <c r="BI12" s="112">
        <v>12</v>
      </c>
      <c r="BJ12" s="38" t="s">
        <v>90</v>
      </c>
      <c r="BK12" s="48">
        <v>0</v>
      </c>
      <c r="BL12" s="38" t="s">
        <v>165</v>
      </c>
      <c r="BM12" s="44" t="s">
        <v>165</v>
      </c>
      <c r="BN12" s="50" t="s">
        <v>165</v>
      </c>
      <c r="BO12" s="52" t="s">
        <v>165</v>
      </c>
      <c r="BP12" s="107"/>
      <c r="BQ12" s="48">
        <v>0</v>
      </c>
      <c r="BR12" s="38" t="s">
        <v>165</v>
      </c>
      <c r="BS12" s="44" t="s">
        <v>165</v>
      </c>
      <c r="BT12" s="50" t="s">
        <v>165</v>
      </c>
      <c r="BU12" s="52" t="s">
        <v>165</v>
      </c>
      <c r="BV12" s="107"/>
      <c r="BW12" s="111">
        <f>BX12+BZ12</f>
        <v>216.97164207702627</v>
      </c>
      <c r="BX12" s="39">
        <f>1200/(BY12/CA12)*0.8</f>
        <v>91.97164207702627</v>
      </c>
      <c r="BY12" s="40">
        <v>104.38</v>
      </c>
      <c r="BZ12" s="41">
        <f>(100/4*CA12)/2</f>
        <v>125</v>
      </c>
      <c r="CA12" s="112">
        <v>10</v>
      </c>
      <c r="CB12" s="38" t="s">
        <v>90</v>
      </c>
      <c r="CC12" s="107"/>
      <c r="CD12" s="107"/>
      <c r="CE12" s="107"/>
      <c r="CF12" s="107"/>
      <c r="CG12" s="107"/>
      <c r="CH12" s="107"/>
      <c r="CI12" s="107"/>
    </row>
    <row r="13" spans="1:87" s="72" customFormat="1" ht="12.75">
      <c r="A13" s="80" t="s">
        <v>41</v>
      </c>
      <c r="B13" s="43" t="s">
        <v>110</v>
      </c>
      <c r="C13" s="37" t="s">
        <v>111</v>
      </c>
      <c r="D13" s="37" t="s">
        <v>10</v>
      </c>
      <c r="E13" s="46">
        <f>F13*(I13+O13+U13+AA13+AG13+AM13+AS13+AY13+BE13+BK13+BQ13+BW13)</f>
        <v>2064.5730148314046</v>
      </c>
      <c r="F13" s="44">
        <f>IF(D13="MDR",1.3,0)+IF(D13="D12",1.19,0)+IF(D13="D14",1.13,0)+IF(D13="D16",1.08,0)+IF(D13="D19",1.04,0)+IF(D13="D20",1.02,0)+IF(D13="D35",1.1,0)+IF(D13="D50",1.16,0)+IF(D13="M12",1.13,0)+IF(D13="M14",1.08,0)+IF(D13="M16",1.05,0)+IF(D13="M19",1.01,0)+IF(D13="M20",1,0)+IF(D13="M40",1.04,0)+IF(D13="M50",1.07,0)</f>
        <v>1.04</v>
      </c>
      <c r="G13" s="45">
        <f>IF(I13&gt;0,1,0)+IF(O13&gt;0,1,0)+IF(U13&gt;0,1,0)+IF(AA13&gt;0,1,0)+IF(AG13&gt;0,1,0)+IF(AM13&gt;0,1,0)+IF(AS13&gt;0,1,0)+IF(AY13&gt;0,1,0)+IF(BE13&gt;0,1,0)+IF(BK13&gt;0,1,0)+IF(BQ13&gt;0,1,0)+IF(BW13&gt;0,1,0)</f>
        <v>8</v>
      </c>
      <c r="H13" s="38">
        <f>E13/G13</f>
        <v>258.0716268539256</v>
      </c>
      <c r="I13" s="48">
        <v>254.23</v>
      </c>
      <c r="J13" s="38" t="s">
        <v>345</v>
      </c>
      <c r="K13" s="44" t="s">
        <v>345</v>
      </c>
      <c r="L13" s="50" t="s">
        <v>345</v>
      </c>
      <c r="M13" s="52" t="s">
        <v>345</v>
      </c>
      <c r="N13" s="38"/>
      <c r="O13" s="48">
        <v>254.26</v>
      </c>
      <c r="P13" s="38" t="s">
        <v>345</v>
      </c>
      <c r="Q13" s="44" t="s">
        <v>345</v>
      </c>
      <c r="R13" s="50" t="s">
        <v>345</v>
      </c>
      <c r="S13" s="52" t="s">
        <v>345</v>
      </c>
      <c r="T13" s="38"/>
      <c r="U13" s="48">
        <f>V13+X13</f>
        <v>245.66834972096729</v>
      </c>
      <c r="V13" s="38">
        <f>1200/(W13/Y13)</f>
        <v>95.6683497209673</v>
      </c>
      <c r="W13" s="44">
        <v>75.26</v>
      </c>
      <c r="X13" s="50">
        <f>100/4*Y13</f>
        <v>150</v>
      </c>
      <c r="Y13" s="52">
        <v>6</v>
      </c>
      <c r="AA13" s="48">
        <f>AB13+AD13</f>
        <v>211.48590947907772</v>
      </c>
      <c r="AB13" s="38">
        <f>1200/(AC13/AE13)</f>
        <v>61.48590947907771</v>
      </c>
      <c r="AC13" s="44">
        <v>117.1</v>
      </c>
      <c r="AD13" s="50">
        <f>100/4*AE13</f>
        <v>150</v>
      </c>
      <c r="AE13" s="52">
        <v>6</v>
      </c>
      <c r="AG13" s="48">
        <v>0</v>
      </c>
      <c r="AH13" s="38" t="s">
        <v>165</v>
      </c>
      <c r="AI13" s="44" t="s">
        <v>165</v>
      </c>
      <c r="AJ13" s="50" t="s">
        <v>165</v>
      </c>
      <c r="AK13" s="52" t="s">
        <v>165</v>
      </c>
      <c r="AL13" s="43" t="s">
        <v>110</v>
      </c>
      <c r="AM13" s="48">
        <v>0</v>
      </c>
      <c r="AN13" s="38" t="s">
        <v>165</v>
      </c>
      <c r="AO13" s="44" t="s">
        <v>165</v>
      </c>
      <c r="AP13" s="50" t="s">
        <v>165</v>
      </c>
      <c r="AQ13" s="52" t="s">
        <v>165</v>
      </c>
      <c r="AS13" s="48">
        <v>0</v>
      </c>
      <c r="AT13" s="38" t="s">
        <v>165</v>
      </c>
      <c r="AU13" s="44" t="s">
        <v>165</v>
      </c>
      <c r="AV13" s="50" t="s">
        <v>165</v>
      </c>
      <c r="AW13" s="52" t="s">
        <v>165</v>
      </c>
      <c r="AY13" s="48">
        <f>(AZ13+BB13)/1.1</f>
        <v>284.0832153628362</v>
      </c>
      <c r="AZ13" s="38">
        <f>1200/(BA13/BC13)</f>
        <v>162.49153689911984</v>
      </c>
      <c r="BA13" s="44">
        <v>44.31</v>
      </c>
      <c r="BB13" s="50">
        <f>100/4*BC13</f>
        <v>150</v>
      </c>
      <c r="BC13" s="52">
        <v>6</v>
      </c>
      <c r="BE13" s="111">
        <f>BF13+BH13</f>
        <v>240.0900900900901</v>
      </c>
      <c r="BF13" s="39">
        <f>250/(BG13/BI13)</f>
        <v>90.09009009009009</v>
      </c>
      <c r="BG13" s="40">
        <v>33.3</v>
      </c>
      <c r="BH13" s="107">
        <f>100/4*BI13/2</f>
        <v>150</v>
      </c>
      <c r="BI13" s="112">
        <v>12</v>
      </c>
      <c r="BJ13" s="38" t="s">
        <v>110</v>
      </c>
      <c r="BK13" s="48">
        <v>0</v>
      </c>
      <c r="BL13" s="38" t="s">
        <v>165</v>
      </c>
      <c r="BM13" s="44" t="s">
        <v>165</v>
      </c>
      <c r="BN13" s="50" t="s">
        <v>165</v>
      </c>
      <c r="BO13" s="52" t="s">
        <v>165</v>
      </c>
      <c r="BP13" s="107"/>
      <c r="BQ13" s="48">
        <v>254.26</v>
      </c>
      <c r="BR13" s="38" t="s">
        <v>345</v>
      </c>
      <c r="BS13" s="44" t="s">
        <v>345</v>
      </c>
      <c r="BT13" s="50" t="s">
        <v>345</v>
      </c>
      <c r="BU13" s="52" t="s">
        <v>345</v>
      </c>
      <c r="BV13" s="107"/>
      <c r="BW13" s="111">
        <f>BX13+BZ13</f>
        <v>241.08879576184074</v>
      </c>
      <c r="BX13" s="39">
        <f>1200/(BY13/CA13)*0.8</f>
        <v>91.08879576184076</v>
      </c>
      <c r="BY13" s="40">
        <v>126.47</v>
      </c>
      <c r="BZ13" s="41">
        <f>(100/4*CA13)/2</f>
        <v>150</v>
      </c>
      <c r="CA13" s="112">
        <v>12</v>
      </c>
      <c r="CB13" s="38" t="s">
        <v>110</v>
      </c>
      <c r="CC13" s="107"/>
      <c r="CD13" s="107"/>
      <c r="CE13" s="107"/>
      <c r="CF13" s="107"/>
      <c r="CG13" s="107"/>
      <c r="CH13" s="107"/>
      <c r="CI13" s="107"/>
    </row>
    <row r="14" spans="1:87" s="72" customFormat="1" ht="12.75">
      <c r="A14" s="80" t="s">
        <v>42</v>
      </c>
      <c r="B14" s="43" t="s">
        <v>262</v>
      </c>
      <c r="C14" s="37" t="s">
        <v>132</v>
      </c>
      <c r="D14" s="37" t="s">
        <v>133</v>
      </c>
      <c r="E14" s="46">
        <f>F14*(I14+O14+U14+AA14+AG14+AM14+AS14+AY14+BE14+BK14+BQ14+BW14)</f>
        <v>2061.2457613549823</v>
      </c>
      <c r="F14" s="44">
        <f>IF(D14="MDR",1.3,0)+IF(D14="D12",1.19,0)+IF(D14="D14",1.13,0)+IF(D14="D16",1.08,0)+IF(D14="D19",1.04,0)+IF(D14="D20",1.02,0)+IF(D14="D35",1.1,0)+IF(D14="D50",1.16,0)+IF(D14="M12",1.13,0)+IF(D14="M14",1.08,0)+IF(D14="M16",1.05,0)+IF(D14="M19",1.01,0)+IF(D14="M20",1,0)+IF(D14="M40",1.04,0)+IF(D14="M50",1.07,0)</f>
        <v>1.02</v>
      </c>
      <c r="G14" s="45">
        <f>IF(I14&gt;0,1,0)+IF(O14&gt;0,1,0)+IF(U14&gt;0,1,0)+IF(AA14&gt;0,1,0)+IF(AG14&gt;0,1,0)+IF(AM14&gt;0,1,0)+IF(AS14&gt;0,1,0)+IF(AY14&gt;0,1,0)+IF(BE14&gt;0,1,0)+IF(BK14&gt;0,1,0)+IF(BQ14&gt;0,1,0)+IF(BW14&gt;0,1,0)</f>
        <v>8</v>
      </c>
      <c r="H14" s="38">
        <f>E14/G14</f>
        <v>257.6557201693728</v>
      </c>
      <c r="I14" s="48">
        <f>J14+L14</f>
        <v>240.22949875168044</v>
      </c>
      <c r="J14" s="38">
        <f>1200/(K14/M14)</f>
        <v>115.22949875168044</v>
      </c>
      <c r="K14" s="44">
        <v>52.07</v>
      </c>
      <c r="L14" s="50">
        <f>100/4*M14</f>
        <v>125</v>
      </c>
      <c r="M14" s="52">
        <v>5</v>
      </c>
      <c r="N14" s="45"/>
      <c r="O14" s="48">
        <f>P14+R14</f>
        <v>244.61722488038276</v>
      </c>
      <c r="P14" s="38">
        <f>1200/(Q14/S14)</f>
        <v>119.61722488038278</v>
      </c>
      <c r="Q14" s="44">
        <v>50.16</v>
      </c>
      <c r="R14" s="50">
        <f>100/4*S14</f>
        <v>125</v>
      </c>
      <c r="S14" s="52">
        <v>5</v>
      </c>
      <c r="T14" s="45"/>
      <c r="U14" s="48">
        <f>V14+X14</f>
        <v>199.04664938911515</v>
      </c>
      <c r="V14" s="38">
        <f>1200/(W14/Y14)</f>
        <v>74.04664938911515</v>
      </c>
      <c r="W14" s="44">
        <v>81.03</v>
      </c>
      <c r="X14" s="50">
        <f>100/4*Y14</f>
        <v>125</v>
      </c>
      <c r="Y14" s="52">
        <v>5</v>
      </c>
      <c r="AA14" s="48">
        <v>0</v>
      </c>
      <c r="AB14" s="38" t="s">
        <v>165</v>
      </c>
      <c r="AC14" s="44" t="s">
        <v>165</v>
      </c>
      <c r="AD14" s="50" t="s">
        <v>165</v>
      </c>
      <c r="AE14" s="52" t="s">
        <v>165</v>
      </c>
      <c r="AG14" s="48">
        <f>AH14+AJ14</f>
        <v>215.02925950934053</v>
      </c>
      <c r="AH14" s="38">
        <f>1200/(AI14/AK14)/1.5</f>
        <v>90.02925950934055</v>
      </c>
      <c r="AI14" s="44">
        <v>44.43</v>
      </c>
      <c r="AJ14" s="50">
        <f>100/4*AK14</f>
        <v>125</v>
      </c>
      <c r="AK14" s="52">
        <v>5</v>
      </c>
      <c r="AL14" s="43" t="s">
        <v>262</v>
      </c>
      <c r="AM14" s="48">
        <f>AP14+AN14</f>
        <v>262.92759407069553</v>
      </c>
      <c r="AN14" s="38">
        <f>1200/(AO14/AQ14)/3</f>
        <v>125.42759407069555</v>
      </c>
      <c r="AO14" s="44">
        <v>35.08</v>
      </c>
      <c r="AP14" s="50">
        <f>(100/4*AQ14)/2</f>
        <v>137.5</v>
      </c>
      <c r="AQ14" s="52">
        <v>11</v>
      </c>
      <c r="AS14" s="48">
        <f>(AT14+AV14)/1.3</f>
        <v>258.9052564434787</v>
      </c>
      <c r="AT14" s="38">
        <f>1200/(AU14/AW14)</f>
        <v>186.5768333765224</v>
      </c>
      <c r="AU14" s="44">
        <v>38.59</v>
      </c>
      <c r="AV14" s="50">
        <f>100/4*AW14</f>
        <v>150</v>
      </c>
      <c r="AW14" s="52">
        <v>6</v>
      </c>
      <c r="AY14" s="48">
        <f>(AZ14+BB14)/1.1</f>
        <v>310.8625578633576</v>
      </c>
      <c r="AZ14" s="38">
        <f>1200/(BA14/BC14)</f>
        <v>191.94881364969342</v>
      </c>
      <c r="BA14" s="44">
        <v>37.51</v>
      </c>
      <c r="BB14" s="50">
        <f>100/4*BC14</f>
        <v>150</v>
      </c>
      <c r="BC14" s="52">
        <v>6</v>
      </c>
      <c r="BE14" s="111">
        <f>BF14+BH14</f>
        <v>289.21113689095125</v>
      </c>
      <c r="BF14" s="39">
        <f>250/(BG14/BI14)</f>
        <v>139.21113689095128</v>
      </c>
      <c r="BG14" s="40">
        <v>21.55</v>
      </c>
      <c r="BH14" s="107">
        <f>100/4*BI14/2</f>
        <v>150</v>
      </c>
      <c r="BI14" s="112">
        <v>12</v>
      </c>
      <c r="BJ14" s="38" t="s">
        <v>262</v>
      </c>
      <c r="BK14" s="48">
        <v>0</v>
      </c>
      <c r="BL14" s="38" t="s">
        <v>165</v>
      </c>
      <c r="BM14" s="44" t="s">
        <v>165</v>
      </c>
      <c r="BN14" s="50" t="s">
        <v>165</v>
      </c>
      <c r="BO14" s="52" t="s">
        <v>165</v>
      </c>
      <c r="BP14" s="107"/>
      <c r="BQ14" s="48">
        <v>0</v>
      </c>
      <c r="BR14" s="38" t="s">
        <v>165</v>
      </c>
      <c r="BS14" s="44" t="s">
        <v>165</v>
      </c>
      <c r="BT14" s="50" t="s">
        <v>165</v>
      </c>
      <c r="BU14" s="52" t="s">
        <v>165</v>
      </c>
      <c r="BV14" s="107"/>
      <c r="BW14" s="48">
        <v>0</v>
      </c>
      <c r="BX14" s="38" t="s">
        <v>165</v>
      </c>
      <c r="BY14" s="44" t="s">
        <v>165</v>
      </c>
      <c r="BZ14" s="50" t="s">
        <v>165</v>
      </c>
      <c r="CA14" s="52" t="s">
        <v>165</v>
      </c>
      <c r="CB14" s="38" t="s">
        <v>262</v>
      </c>
      <c r="CC14" s="107"/>
      <c r="CD14" s="107"/>
      <c r="CE14" s="107"/>
      <c r="CF14" s="107"/>
      <c r="CG14" s="107"/>
      <c r="CH14" s="107"/>
      <c r="CI14" s="107"/>
    </row>
    <row r="15" spans="1:87" s="72" customFormat="1" ht="12.75">
      <c r="A15" s="80" t="s">
        <v>43</v>
      </c>
      <c r="B15" s="43" t="s">
        <v>282</v>
      </c>
      <c r="C15" s="37" t="s">
        <v>226</v>
      </c>
      <c r="D15" s="37" t="s">
        <v>109</v>
      </c>
      <c r="E15" s="46">
        <f>F15*(I15+O15+U15+AA15+AG15+AM15+AS15+AY15+BE15+BK15+BQ15+BW15)</f>
        <v>1969.587938953814</v>
      </c>
      <c r="F15" s="44">
        <f>IF(D15="MDR",1.3,0)+IF(D15="D12",1.19,0)+IF(D15="D14",1.13,0)+IF(D15="D16",1.08,0)+IF(D15="D19",1.04,0)+IF(D15="D20",1.02,0)+IF(D15="D35",1.1,0)+IF(D15="D50",1.16,0)+IF(D15="M12",1.13,0)+IF(D15="M14",1.08,0)+IF(D15="M16",1.05,0)+IF(D15="M19",1.01,0)+IF(D15="M20",1,0)+IF(D15="M40",1.04,0)+IF(D15="M50",1.07,0)</f>
        <v>1</v>
      </c>
      <c r="G15" s="45">
        <f>IF(I15&gt;0,1,0)+IF(O15&gt;0,1,0)+IF(U15&gt;0,1,0)+IF(AA15&gt;0,1,0)+IF(AG15&gt;0,1,0)+IF(AM15&gt;0,1,0)+IF(AS15&gt;0,1,0)+IF(AY15&gt;0,1,0)+IF(BE15&gt;0,1,0)+IF(BK15&gt;0,1,0)+IF(BQ15&gt;0,1,0)+IF(BW15&gt;0,1,0)</f>
        <v>8</v>
      </c>
      <c r="H15" s="38">
        <f>E15/G15</f>
        <v>246.19849236922676</v>
      </c>
      <c r="I15" s="48">
        <f>J15+L15</f>
        <v>270.9068010075567</v>
      </c>
      <c r="J15" s="38">
        <f>1200/(K15/M15)</f>
        <v>120.9068010075567</v>
      </c>
      <c r="K15" s="44">
        <v>59.55</v>
      </c>
      <c r="L15" s="50">
        <f>100/4*M15</f>
        <v>150</v>
      </c>
      <c r="M15" s="52">
        <v>6</v>
      </c>
      <c r="N15" s="38"/>
      <c r="O15" s="48">
        <f>P15+R15</f>
        <v>182.58710048949035</v>
      </c>
      <c r="P15" s="38">
        <f>1200/(Q15/S15)</f>
        <v>57.58710048949035</v>
      </c>
      <c r="Q15" s="44">
        <v>104.19</v>
      </c>
      <c r="R15" s="50">
        <f>100/4*S15</f>
        <v>125</v>
      </c>
      <c r="S15" s="52">
        <v>5</v>
      </c>
      <c r="T15" s="38"/>
      <c r="U15" s="48">
        <f>V15+X15</f>
        <v>280.31674208144796</v>
      </c>
      <c r="V15" s="38">
        <f>1200/(W15/Y15)</f>
        <v>130.31674208144796</v>
      </c>
      <c r="W15" s="44">
        <v>55.25</v>
      </c>
      <c r="X15" s="50">
        <f>100/4*Y15</f>
        <v>150</v>
      </c>
      <c r="Y15" s="52">
        <v>6</v>
      </c>
      <c r="AA15" s="48">
        <f>AB15+AD15</f>
        <v>233.59728506787332</v>
      </c>
      <c r="AB15" s="38">
        <f>1200/(AC15/AE15)</f>
        <v>108.5972850678733</v>
      </c>
      <c r="AC15" s="44">
        <v>55.25</v>
      </c>
      <c r="AD15" s="50">
        <f>100/4*AE15</f>
        <v>125</v>
      </c>
      <c r="AE15" s="52">
        <v>5</v>
      </c>
      <c r="AG15" s="48">
        <v>0</v>
      </c>
      <c r="AH15" s="38" t="s">
        <v>165</v>
      </c>
      <c r="AI15" s="44" t="s">
        <v>165</v>
      </c>
      <c r="AJ15" s="50" t="s">
        <v>165</v>
      </c>
      <c r="AK15" s="52" t="s">
        <v>165</v>
      </c>
      <c r="AL15" s="43" t="s">
        <v>282</v>
      </c>
      <c r="AM15" s="48">
        <f>AP15+AN15</f>
        <v>247.5</v>
      </c>
      <c r="AN15" s="38">
        <f>1200/(AO15/AQ15)/3</f>
        <v>110</v>
      </c>
      <c r="AO15" s="44">
        <v>40</v>
      </c>
      <c r="AP15" s="50">
        <f>(100/4*AQ15)/2</f>
        <v>137.5</v>
      </c>
      <c r="AQ15" s="52">
        <v>11</v>
      </c>
      <c r="AS15" s="48">
        <f>(AT15+AV15)/1.3</f>
        <v>229.86294400101755</v>
      </c>
      <c r="AT15" s="38">
        <f>1200/(AU15/AW15)</f>
        <v>148.82182720132283</v>
      </c>
      <c r="AU15" s="44">
        <v>48.38</v>
      </c>
      <c r="AV15" s="50">
        <f>100/4*AW15</f>
        <v>150</v>
      </c>
      <c r="AW15" s="52">
        <v>6</v>
      </c>
      <c r="AY15" s="48">
        <f>(AZ15+BB15)/1.1</f>
        <v>268.9969604863222</v>
      </c>
      <c r="AZ15" s="38">
        <f>1200/(BA15/BC15)</f>
        <v>145.89665653495442</v>
      </c>
      <c r="BA15" s="44">
        <v>49.35</v>
      </c>
      <c r="BB15" s="50">
        <f>100/4*BC15</f>
        <v>150</v>
      </c>
      <c r="BC15" s="52">
        <v>6</v>
      </c>
      <c r="BE15" s="111">
        <f>BF15+BH15</f>
        <v>255.82010582010582</v>
      </c>
      <c r="BF15" s="39">
        <f>250/(BG15/BI15)</f>
        <v>105.82010582010581</v>
      </c>
      <c r="BG15" s="40">
        <v>28.35</v>
      </c>
      <c r="BH15" s="107">
        <f>100/4*BI15/2</f>
        <v>150</v>
      </c>
      <c r="BI15" s="112">
        <v>12</v>
      </c>
      <c r="BJ15" s="38" t="s">
        <v>282</v>
      </c>
      <c r="BK15" s="48">
        <v>0</v>
      </c>
      <c r="BL15" s="38" t="s">
        <v>165</v>
      </c>
      <c r="BM15" s="44" t="s">
        <v>165</v>
      </c>
      <c r="BN15" s="50" t="s">
        <v>165</v>
      </c>
      <c r="BO15" s="52" t="s">
        <v>165</v>
      </c>
      <c r="BP15" s="107"/>
      <c r="BQ15" s="48">
        <v>0</v>
      </c>
      <c r="BR15" s="38" t="s">
        <v>165</v>
      </c>
      <c r="BS15" s="44" t="s">
        <v>165</v>
      </c>
      <c r="BT15" s="50" t="s">
        <v>165</v>
      </c>
      <c r="BU15" s="52" t="s">
        <v>165</v>
      </c>
      <c r="BV15" s="107"/>
      <c r="BW15" s="48">
        <v>0</v>
      </c>
      <c r="BX15" s="38" t="s">
        <v>165</v>
      </c>
      <c r="BY15" s="44" t="s">
        <v>165</v>
      </c>
      <c r="BZ15" s="50" t="s">
        <v>165</v>
      </c>
      <c r="CA15" s="52" t="s">
        <v>165</v>
      </c>
      <c r="CB15" s="38" t="s">
        <v>282</v>
      </c>
      <c r="CC15" s="107"/>
      <c r="CD15" s="107"/>
      <c r="CE15" s="107"/>
      <c r="CF15" s="107"/>
      <c r="CG15" s="107"/>
      <c r="CH15" s="107"/>
      <c r="CI15" s="107"/>
    </row>
    <row r="16" spans="1:87" s="72" customFormat="1" ht="12.75">
      <c r="A16" s="80" t="s">
        <v>44</v>
      </c>
      <c r="B16" s="118" t="s">
        <v>105</v>
      </c>
      <c r="C16" s="119" t="s">
        <v>106</v>
      </c>
      <c r="D16" s="119" t="s">
        <v>10</v>
      </c>
      <c r="E16" s="120">
        <f>F16*(I16+O16+U16+AA16+AG16+AM16+AS16+AY16+BE16+BK16+BQ16+BW16)</f>
        <v>1900.127486578276</v>
      </c>
      <c r="F16" s="121">
        <f>IF(D16="MDR",1.3,0)+IF(D16="D12",1.19,0)+IF(D16="D14",1.13,0)+IF(D16="D16",1.08,0)+IF(D16="D19",1.04,0)+IF(D16="D20",1.02,0)+IF(D16="D35",1.1,0)+IF(D16="D50",1.16,0)+IF(D16="M12",1.13,0)+IF(D16="M14",1.08,0)+IF(D16="M16",1.05,0)+IF(D16="M19",1.01,0)+IF(D16="M20",1,0)+IF(D16="M40",1.04,0)+IF(D16="M50",1.07,0)</f>
        <v>1.04</v>
      </c>
      <c r="G16" s="122">
        <f>IF(I16&gt;0,1,0)+IF(O16&gt;0,1,0)+IF(U16&gt;0,1,0)+IF(AA16&gt;0,1,0)+IF(AG16&gt;0,1,0)+IF(AM16&gt;0,1,0)+IF(AS16&gt;0,1,0)+IF(AY16&gt;0,1,0)+IF(BE16&gt;0,1,0)+IF(BK16&gt;0,1,0)+IF(BQ16&gt;0,1,0)+IF(BW16&gt;0,1,0)</f>
        <v>6</v>
      </c>
      <c r="H16" s="123">
        <f>E16/G16</f>
        <v>316.68791442971263</v>
      </c>
      <c r="I16" s="124">
        <v>0</v>
      </c>
      <c r="J16" s="123" t="s">
        <v>165</v>
      </c>
      <c r="K16" s="121" t="s">
        <v>165</v>
      </c>
      <c r="L16" s="125" t="s">
        <v>165</v>
      </c>
      <c r="M16" s="126" t="s">
        <v>165</v>
      </c>
      <c r="N16" s="123"/>
      <c r="O16" s="124">
        <v>0</v>
      </c>
      <c r="P16" s="123" t="s">
        <v>165</v>
      </c>
      <c r="Q16" s="121" t="s">
        <v>165</v>
      </c>
      <c r="R16" s="125" t="s">
        <v>165</v>
      </c>
      <c r="S16" s="126" t="s">
        <v>165</v>
      </c>
      <c r="T16" s="123"/>
      <c r="U16" s="124">
        <f>V16+X16</f>
        <v>301.6108654453569</v>
      </c>
      <c r="V16" s="123">
        <f>1200/(W16/Y16)</f>
        <v>151.61086544535692</v>
      </c>
      <c r="W16" s="121">
        <v>47.49</v>
      </c>
      <c r="X16" s="125">
        <f>100/4*Y16</f>
        <v>150</v>
      </c>
      <c r="Y16" s="126">
        <v>6</v>
      </c>
      <c r="Z16" s="73"/>
      <c r="AA16" s="124">
        <f>AB16+AD16</f>
        <v>301.6108654453569</v>
      </c>
      <c r="AB16" s="123">
        <f>1200/(AC16/AE16)</f>
        <v>151.61086544535692</v>
      </c>
      <c r="AC16" s="121">
        <v>47.49</v>
      </c>
      <c r="AD16" s="125">
        <f>100/4*AE16</f>
        <v>150</v>
      </c>
      <c r="AE16" s="126">
        <v>6</v>
      </c>
      <c r="AF16" s="73"/>
      <c r="AG16" s="124">
        <v>0</v>
      </c>
      <c r="AH16" s="123" t="s">
        <v>165</v>
      </c>
      <c r="AI16" s="121" t="s">
        <v>165</v>
      </c>
      <c r="AJ16" s="125" t="s">
        <v>165</v>
      </c>
      <c r="AK16" s="126" t="s">
        <v>165</v>
      </c>
      <c r="AL16" s="118" t="s">
        <v>105</v>
      </c>
      <c r="AM16" s="124">
        <v>0</v>
      </c>
      <c r="AN16" s="123" t="s">
        <v>165</v>
      </c>
      <c r="AO16" s="121" t="s">
        <v>165</v>
      </c>
      <c r="AP16" s="125" t="s">
        <v>165</v>
      </c>
      <c r="AQ16" s="126" t="s">
        <v>165</v>
      </c>
      <c r="AR16" s="73"/>
      <c r="AS16" s="124">
        <f>(AT16+AV16)/1.3</f>
        <v>316.1990293969989</v>
      </c>
      <c r="AT16" s="123">
        <f>1200/(AU16/AW16)</f>
        <v>261.0587382160986</v>
      </c>
      <c r="AU16" s="121">
        <v>27.58</v>
      </c>
      <c r="AV16" s="125">
        <f>100/4*AW16</f>
        <v>150</v>
      </c>
      <c r="AW16" s="126">
        <v>6</v>
      </c>
      <c r="AX16" s="73"/>
      <c r="AY16" s="124">
        <f>(AZ16+BB16)/1.1</f>
        <v>302.44977047818963</v>
      </c>
      <c r="AZ16" s="123">
        <f>1200/(BA16/BC16)</f>
        <v>182.69474752600865</v>
      </c>
      <c r="BA16" s="121">
        <v>39.41</v>
      </c>
      <c r="BB16" s="125">
        <f>100/4*BC16</f>
        <v>150</v>
      </c>
      <c r="BC16" s="128">
        <v>6</v>
      </c>
      <c r="BD16" s="73"/>
      <c r="BE16" s="124">
        <v>0</v>
      </c>
      <c r="BF16" s="123" t="s">
        <v>165</v>
      </c>
      <c r="BG16" s="121" t="s">
        <v>165</v>
      </c>
      <c r="BH16" s="125" t="s">
        <v>165</v>
      </c>
      <c r="BI16" s="126" t="s">
        <v>165</v>
      </c>
      <c r="BJ16" s="123" t="s">
        <v>105</v>
      </c>
      <c r="BK16" s="124">
        <v>0</v>
      </c>
      <c r="BL16" s="123" t="s">
        <v>165</v>
      </c>
      <c r="BM16" s="121" t="s">
        <v>165</v>
      </c>
      <c r="BN16" s="125" t="s">
        <v>165</v>
      </c>
      <c r="BO16" s="126" t="s">
        <v>165</v>
      </c>
      <c r="BP16" s="109"/>
      <c r="BQ16" s="132">
        <f>BR16+BT16</f>
        <v>304.23173317910164</v>
      </c>
      <c r="BR16" s="131">
        <f>1200/(BS16/BU16)/1.9</f>
        <v>154.23173317910164</v>
      </c>
      <c r="BS16" s="130">
        <v>24.57</v>
      </c>
      <c r="BT16" s="134">
        <f>100/4*BU16</f>
        <v>150</v>
      </c>
      <c r="BU16" s="129">
        <v>6</v>
      </c>
      <c r="BV16" s="109"/>
      <c r="BW16" s="132">
        <f>BX16+BZ16</f>
        <v>300.9433962264151</v>
      </c>
      <c r="BX16" s="131">
        <f>1200/(BY16/CA16)*0.8</f>
        <v>150.9433962264151</v>
      </c>
      <c r="BY16" s="130">
        <v>76.32</v>
      </c>
      <c r="BZ16" s="134">
        <f>(100/4*CA16)/2</f>
        <v>150</v>
      </c>
      <c r="CA16" s="129">
        <v>12</v>
      </c>
      <c r="CB16" s="123" t="s">
        <v>105</v>
      </c>
      <c r="CC16" s="107"/>
      <c r="CD16" s="107"/>
      <c r="CE16" s="107"/>
      <c r="CF16" s="107"/>
      <c r="CG16" s="107"/>
      <c r="CH16" s="107"/>
      <c r="CI16" s="107"/>
    </row>
    <row r="17" spans="1:87" s="72" customFormat="1" ht="12.75">
      <c r="A17" s="80" t="s">
        <v>45</v>
      </c>
      <c r="B17" s="118" t="s">
        <v>138</v>
      </c>
      <c r="C17" s="119" t="s">
        <v>139</v>
      </c>
      <c r="D17" s="119" t="s">
        <v>65</v>
      </c>
      <c r="E17" s="120">
        <f>F17*(I17+O17+U17+AA17+AG17+AM17+AS17+AY17+BE17+BK17+BQ17+BW17)</f>
        <v>1843.7588787645518</v>
      </c>
      <c r="F17" s="121">
        <f>IF(D17="MDR",1.3,0)+IF(D17="D12",1.19,0)+IF(D17="D14",1.13,0)+IF(D17="D16",1.08,0)+IF(D17="D19",1.04,0)+IF(D17="D20",1.02,0)+IF(D17="D35",1.1,0)+IF(D17="D50",1.16,0)+IF(D17="M12",1.13,0)+IF(D17="M14",1.08,0)+IF(D17="M16",1.05,0)+IF(D17="M19",1.01,0)+IF(D17="M20",1,0)+IF(D17="M40",1.04,0)+IF(D17="M50",1.07,0)</f>
        <v>1.1</v>
      </c>
      <c r="G17" s="122">
        <f>IF(I17&gt;0,1,0)+IF(O17&gt;0,1,0)+IF(U17&gt;0,1,0)+IF(AA17&gt;0,1,0)+IF(AG17&gt;0,1,0)+IF(AM17&gt;0,1,0)+IF(AS17&gt;0,1,0)+IF(AY17&gt;0,1,0)+IF(BE17&gt;0,1,0)+IF(BK17&gt;0,1,0)+IF(BQ17&gt;0,1,0)+IF(BW17&gt;0,1,0)</f>
        <v>7</v>
      </c>
      <c r="H17" s="123">
        <f>E17/G17</f>
        <v>263.3941255377931</v>
      </c>
      <c r="I17" s="124">
        <f>J17+L17</f>
        <v>225.73875083948957</v>
      </c>
      <c r="J17" s="123">
        <f>1200/(K17/M17)</f>
        <v>100.73875083948958</v>
      </c>
      <c r="K17" s="121">
        <v>59.56</v>
      </c>
      <c r="L17" s="125">
        <f>100/4*M17</f>
        <v>125</v>
      </c>
      <c r="M17" s="126">
        <v>5</v>
      </c>
      <c r="N17" s="122"/>
      <c r="O17" s="124">
        <f>P17+R17</f>
        <v>224.25558312655087</v>
      </c>
      <c r="P17" s="123">
        <f>1200/(Q17/S17)</f>
        <v>99.25558312655087</v>
      </c>
      <c r="Q17" s="121">
        <v>60.45</v>
      </c>
      <c r="R17" s="125">
        <f>100/4*S17</f>
        <v>125</v>
      </c>
      <c r="S17" s="126">
        <v>5</v>
      </c>
      <c r="T17" s="123"/>
      <c r="U17" s="124">
        <f>V17+X17</f>
        <v>240.05273250239694</v>
      </c>
      <c r="V17" s="123">
        <f>1200/(W17/Y17)</f>
        <v>115.05273250239694</v>
      </c>
      <c r="W17" s="121">
        <v>52.15</v>
      </c>
      <c r="X17" s="125">
        <f>100/4*Y17</f>
        <v>125</v>
      </c>
      <c r="Y17" s="126">
        <v>5</v>
      </c>
      <c r="Z17" s="73"/>
      <c r="AA17" s="124">
        <f>AB17+AD17</f>
        <v>240.05273250239694</v>
      </c>
      <c r="AB17" s="123">
        <f>1200/(AC17/AE17)</f>
        <v>115.05273250239694</v>
      </c>
      <c r="AC17" s="121">
        <v>52.15</v>
      </c>
      <c r="AD17" s="125">
        <f>100/4*AE17</f>
        <v>125</v>
      </c>
      <c r="AE17" s="126">
        <v>5</v>
      </c>
      <c r="AF17" s="73"/>
      <c r="AG17" s="124">
        <v>0</v>
      </c>
      <c r="AH17" s="123" t="s">
        <v>165</v>
      </c>
      <c r="AI17" s="121" t="s">
        <v>165</v>
      </c>
      <c r="AJ17" s="125" t="s">
        <v>165</v>
      </c>
      <c r="AK17" s="126" t="s">
        <v>165</v>
      </c>
      <c r="AL17" s="118" t="s">
        <v>138</v>
      </c>
      <c r="AM17" s="124">
        <v>0</v>
      </c>
      <c r="AN17" s="123" t="s">
        <v>165</v>
      </c>
      <c r="AO17" s="121" t="s">
        <v>165</v>
      </c>
      <c r="AP17" s="125" t="s">
        <v>165</v>
      </c>
      <c r="AQ17" s="126" t="s">
        <v>165</v>
      </c>
      <c r="AR17" s="73"/>
      <c r="AS17" s="124">
        <f>(AT17+AV17)/1.3</f>
        <v>253.53531477253105</v>
      </c>
      <c r="AT17" s="123">
        <f>1200/(AU17/AW17)</f>
        <v>179.59590920429034</v>
      </c>
      <c r="AU17" s="121">
        <v>40.09</v>
      </c>
      <c r="AV17" s="125">
        <f>100/4*AW17</f>
        <v>150</v>
      </c>
      <c r="AW17" s="126">
        <v>6</v>
      </c>
      <c r="AX17" s="73"/>
      <c r="AY17" s="124">
        <f>(AZ17+BB17)/1.1</f>
        <v>269.8626073090686</v>
      </c>
      <c r="AZ17" s="123">
        <f>1200/(BA17/BC17)</f>
        <v>146.8488680399755</v>
      </c>
      <c r="BA17" s="121">
        <v>49.03</v>
      </c>
      <c r="BB17" s="125">
        <f>100/4*BC17</f>
        <v>150</v>
      </c>
      <c r="BC17" s="128">
        <v>6</v>
      </c>
      <c r="BD17" s="73"/>
      <c r="BE17" s="124">
        <v>0</v>
      </c>
      <c r="BF17" s="123" t="s">
        <v>165</v>
      </c>
      <c r="BG17" s="121" t="s">
        <v>165</v>
      </c>
      <c r="BH17" s="125" t="s">
        <v>165</v>
      </c>
      <c r="BI17" s="126" t="s">
        <v>165</v>
      </c>
      <c r="BJ17" s="123" t="s">
        <v>138</v>
      </c>
      <c r="BK17" s="124">
        <v>0</v>
      </c>
      <c r="BL17" s="123" t="s">
        <v>165</v>
      </c>
      <c r="BM17" s="121" t="s">
        <v>165</v>
      </c>
      <c r="BN17" s="125" t="s">
        <v>165</v>
      </c>
      <c r="BO17" s="126" t="s">
        <v>165</v>
      </c>
      <c r="BP17" s="109"/>
      <c r="BQ17" s="132">
        <f>BR17+BT17</f>
        <v>222.64671418806756</v>
      </c>
      <c r="BR17" s="131">
        <f>1200/(BS17/BU17)/1.9</f>
        <v>97.64671418806756</v>
      </c>
      <c r="BS17" s="130">
        <v>32.34</v>
      </c>
      <c r="BT17" s="134">
        <f>100/4*BU17</f>
        <v>125</v>
      </c>
      <c r="BU17" s="129">
        <v>5</v>
      </c>
      <c r="BV17" s="109"/>
      <c r="BW17" s="124">
        <v>0</v>
      </c>
      <c r="BX17" s="123" t="s">
        <v>165</v>
      </c>
      <c r="BY17" s="121" t="s">
        <v>165</v>
      </c>
      <c r="BZ17" s="125" t="s">
        <v>165</v>
      </c>
      <c r="CA17" s="126" t="s">
        <v>165</v>
      </c>
      <c r="CB17" s="123" t="s">
        <v>138</v>
      </c>
      <c r="CC17" s="107"/>
      <c r="CD17" s="107"/>
      <c r="CE17" s="107"/>
      <c r="CF17" s="107"/>
      <c r="CG17" s="107"/>
      <c r="CH17" s="107"/>
      <c r="CI17" s="107"/>
    </row>
    <row r="18" spans="1:87" s="72" customFormat="1" ht="12.75">
      <c r="A18" s="80" t="s">
        <v>46</v>
      </c>
      <c r="B18" s="43" t="s">
        <v>13</v>
      </c>
      <c r="C18" s="37" t="s">
        <v>14</v>
      </c>
      <c r="D18" s="37" t="s">
        <v>10</v>
      </c>
      <c r="E18" s="46">
        <f>F18*(I18+O18+U18+AA18+AG18+AM18+AS18+AY18+BE18+BK18+BQ18+BW18)</f>
        <v>1758.3493814884023</v>
      </c>
      <c r="F18" s="44">
        <f>IF(D18="MDR",1.3,0)+IF(D18="D12",1.19,0)+IF(D18="D14",1.13,0)+IF(D18="D16",1.08,0)+IF(D18="D19",1.04,0)+IF(D18="D20",1.02,0)+IF(D18="D35",1.1,0)+IF(D18="D50",1.16,0)+IF(D18="M12",1.13,0)+IF(D18="M14",1.08,0)+IF(D18="M16",1.05,0)+IF(D18="M19",1.01,0)+IF(D18="M20",1,0)+IF(D18="M40",1.04,0)+IF(D18="M50",1.07,0)</f>
        <v>1.04</v>
      </c>
      <c r="G18" s="45">
        <f>IF(I18&gt;0,1,0)+IF(O18&gt;0,1,0)+IF(U18&gt;0,1,0)+IF(AA18&gt;0,1,0)+IF(AG18&gt;0,1,0)+IF(AM18&gt;0,1,0)+IF(AS18&gt;0,1,0)+IF(AY18&gt;0,1,0)+IF(BE18&gt;0,1,0)+IF(BK18&gt;0,1,0)+IF(BQ18&gt;0,1,0)+IF(BW18&gt;0,1,0)</f>
        <v>7</v>
      </c>
      <c r="H18" s="38">
        <f>E18/G18</f>
        <v>251.19276878405748</v>
      </c>
      <c r="I18" s="48">
        <f>J18+L18</f>
        <v>241.04704097116843</v>
      </c>
      <c r="J18" s="38">
        <f>1200/(K18/M18)</f>
        <v>91.04704097116844</v>
      </c>
      <c r="K18" s="44">
        <v>79.08</v>
      </c>
      <c r="L18" s="50">
        <f>100/4*M18</f>
        <v>150</v>
      </c>
      <c r="M18" s="51">
        <v>6</v>
      </c>
      <c r="N18" s="45"/>
      <c r="O18" s="48">
        <f>P18+R18</f>
        <v>226.1743546339399</v>
      </c>
      <c r="P18" s="38">
        <f>1200/(Q18/S18)</f>
        <v>76.17435463393991</v>
      </c>
      <c r="Q18" s="44">
        <v>94.52</v>
      </c>
      <c r="R18" s="50">
        <f>100/4*S18</f>
        <v>150</v>
      </c>
      <c r="S18" s="52">
        <v>6</v>
      </c>
      <c r="T18" s="38"/>
      <c r="U18" s="48">
        <f>V18+X18</f>
        <v>244.02400317397343</v>
      </c>
      <c r="V18" s="38">
        <f>1200/(W18/Y18)</f>
        <v>119.02400317397343</v>
      </c>
      <c r="W18" s="44">
        <v>50.41</v>
      </c>
      <c r="X18" s="50">
        <f>100/4*Y18</f>
        <v>125</v>
      </c>
      <c r="Y18" s="52">
        <v>5</v>
      </c>
      <c r="AA18" s="48">
        <f>AB18+AD18</f>
        <v>237.30447435431066</v>
      </c>
      <c r="AB18" s="38">
        <f>1200/(AC18/AE18)</f>
        <v>87.30447435431066</v>
      </c>
      <c r="AC18" s="44">
        <v>82.47</v>
      </c>
      <c r="AD18" s="50">
        <f>100/4*AE18</f>
        <v>150</v>
      </c>
      <c r="AE18" s="52">
        <v>6</v>
      </c>
      <c r="AG18" s="48">
        <f>AH18+AJ18</f>
        <v>283.22231473771853</v>
      </c>
      <c r="AH18" s="38">
        <f>1200/(AI18/AK18)/1.5</f>
        <v>133.22231473771856</v>
      </c>
      <c r="AI18" s="44">
        <v>36.03</v>
      </c>
      <c r="AJ18" s="50">
        <f>100/4*AK18</f>
        <v>150</v>
      </c>
      <c r="AK18" s="52">
        <v>6</v>
      </c>
      <c r="AL18" s="43" t="s">
        <v>13</v>
      </c>
      <c r="AM18" s="48">
        <v>0</v>
      </c>
      <c r="AN18" s="38" t="s">
        <v>165</v>
      </c>
      <c r="AO18" s="44" t="s">
        <v>165</v>
      </c>
      <c r="AP18" s="50" t="s">
        <v>165</v>
      </c>
      <c r="AQ18" s="52" t="s">
        <v>165</v>
      </c>
      <c r="AS18" s="48">
        <v>0</v>
      </c>
      <c r="AT18" s="38" t="s">
        <v>165</v>
      </c>
      <c r="AU18" s="44" t="s">
        <v>165</v>
      </c>
      <c r="AV18" s="50" t="s">
        <v>165</v>
      </c>
      <c r="AW18" s="52" t="s">
        <v>165</v>
      </c>
      <c r="AY18" s="48">
        <v>0</v>
      </c>
      <c r="AZ18" s="38" t="s">
        <v>165</v>
      </c>
      <c r="BA18" s="44" t="s">
        <v>165</v>
      </c>
      <c r="BB18" s="50" t="s">
        <v>165</v>
      </c>
      <c r="BC18" s="52" t="s">
        <v>165</v>
      </c>
      <c r="BE18" s="48">
        <v>0</v>
      </c>
      <c r="BF18" s="38" t="s">
        <v>165</v>
      </c>
      <c r="BG18" s="44" t="s">
        <v>165</v>
      </c>
      <c r="BH18" s="50" t="s">
        <v>165</v>
      </c>
      <c r="BI18" s="52" t="s">
        <v>165</v>
      </c>
      <c r="BJ18" s="38" t="s">
        <v>13</v>
      </c>
      <c r="BK18" s="111">
        <f>BL18+BN18</f>
        <v>249.1394148020654</v>
      </c>
      <c r="BL18" s="39">
        <f>240/(BM18/BO18)</f>
        <v>99.1394148020654</v>
      </c>
      <c r="BM18" s="40">
        <v>29.05</v>
      </c>
      <c r="BN18" s="107">
        <f>100/4*BO18/2</f>
        <v>150</v>
      </c>
      <c r="BO18" s="112">
        <v>12</v>
      </c>
      <c r="BP18" s="107"/>
      <c r="BQ18" s="48">
        <v>0</v>
      </c>
      <c r="BR18" s="38" t="s">
        <v>165</v>
      </c>
      <c r="BS18" s="44" t="s">
        <v>165</v>
      </c>
      <c r="BT18" s="50" t="s">
        <v>165</v>
      </c>
      <c r="BU18" s="52" t="s">
        <v>165</v>
      </c>
      <c r="BV18" s="107"/>
      <c r="BW18" s="111">
        <f>BX18+BZ18</f>
        <v>209.8089564502876</v>
      </c>
      <c r="BX18" s="39">
        <f>1200/(BY18/CA18)*0.8</f>
        <v>72.3089564502876</v>
      </c>
      <c r="BY18" s="40">
        <v>146.04</v>
      </c>
      <c r="BZ18" s="41">
        <f>(100/4*CA18)/2</f>
        <v>137.5</v>
      </c>
      <c r="CA18" s="112">
        <v>11</v>
      </c>
      <c r="CB18" s="38" t="s">
        <v>13</v>
      </c>
      <c r="CC18" s="107"/>
      <c r="CD18" s="107"/>
      <c r="CE18" s="107"/>
      <c r="CF18" s="107"/>
      <c r="CG18" s="107"/>
      <c r="CH18" s="107"/>
      <c r="CI18" s="107"/>
    </row>
    <row r="19" spans="1:87" s="72" customFormat="1" ht="12.75">
      <c r="A19" s="80" t="s">
        <v>47</v>
      </c>
      <c r="B19" s="43" t="s">
        <v>276</v>
      </c>
      <c r="C19" s="37" t="s">
        <v>205</v>
      </c>
      <c r="D19" s="37" t="s">
        <v>104</v>
      </c>
      <c r="E19" s="46">
        <f>F19*(I19+O19+U19+AA19+AG19+AM19+AS19+AY19+BE19+BK19+BQ19+BW19)</f>
        <v>1631.1916877057672</v>
      </c>
      <c r="F19" s="44">
        <f>IF(D19="MDR",1.3,0)+IF(D19="D12",1.19,0)+IF(D19="D14",1.13,0)+IF(D19="D16",1.08,0)+IF(D19="D19",1.04,0)+IF(D19="D20",1.02,0)+IF(D19="D35",1.1,0)+IF(D19="D50",1.16,0)+IF(D19="M12",1.13,0)+IF(D19="M14",1.08,0)+IF(D19="M16",1.05,0)+IF(D19="M19",1.01,0)+IF(D19="M20",1,0)+IF(D19="M40",1.04,0)+IF(D19="M50",1.07,0)</f>
        <v>1.05</v>
      </c>
      <c r="G19" s="45">
        <f>IF(I19&gt;0,1,0)+IF(O19&gt;0,1,0)+IF(U19&gt;0,1,0)+IF(AA19&gt;0,1,0)+IF(AG19&gt;0,1,0)+IF(AM19&gt;0,1,0)+IF(AS19&gt;0,1,0)+IF(AY19&gt;0,1,0)+IF(BE19&gt;0,1,0)+IF(BK19&gt;0,1,0)+IF(BQ19&gt;0,1,0)+IF(BW19&gt;0,1,0)</f>
        <v>6</v>
      </c>
      <c r="H19" s="38">
        <f>E19/G19</f>
        <v>271.86528128429455</v>
      </c>
      <c r="I19" s="48">
        <v>0</v>
      </c>
      <c r="J19" s="38" t="s">
        <v>165</v>
      </c>
      <c r="K19" s="44" t="s">
        <v>165</v>
      </c>
      <c r="L19" s="50" t="s">
        <v>165</v>
      </c>
      <c r="M19" s="52" t="s">
        <v>165</v>
      </c>
      <c r="N19" s="45"/>
      <c r="O19" s="48">
        <v>0</v>
      </c>
      <c r="P19" s="38" t="s">
        <v>165</v>
      </c>
      <c r="Q19" s="44" t="s">
        <v>165</v>
      </c>
      <c r="R19" s="50" t="s">
        <v>165</v>
      </c>
      <c r="S19" s="52" t="s">
        <v>165</v>
      </c>
      <c r="T19" s="45"/>
      <c r="U19" s="48">
        <v>0</v>
      </c>
      <c r="V19" s="38" t="s">
        <v>165</v>
      </c>
      <c r="W19" s="44" t="s">
        <v>165</v>
      </c>
      <c r="X19" s="50" t="s">
        <v>165</v>
      </c>
      <c r="Y19" s="52" t="s">
        <v>165</v>
      </c>
      <c r="AA19" s="48">
        <v>0</v>
      </c>
      <c r="AB19" s="38" t="s">
        <v>165</v>
      </c>
      <c r="AC19" s="44" t="s">
        <v>165</v>
      </c>
      <c r="AD19" s="50" t="s">
        <v>165</v>
      </c>
      <c r="AE19" s="52" t="s">
        <v>165</v>
      </c>
      <c r="AG19" s="48">
        <v>0</v>
      </c>
      <c r="AH19" s="38" t="s">
        <v>165</v>
      </c>
      <c r="AI19" s="44" t="s">
        <v>165</v>
      </c>
      <c r="AJ19" s="50" t="s">
        <v>165</v>
      </c>
      <c r="AK19" s="52" t="s">
        <v>165</v>
      </c>
      <c r="AL19" s="43" t="s">
        <v>276</v>
      </c>
      <c r="AM19" s="48">
        <f>AP19+AN19</f>
        <v>281.384892086331</v>
      </c>
      <c r="AN19" s="38">
        <f>1200/(AO19/AQ19)/3</f>
        <v>143.88489208633095</v>
      </c>
      <c r="AO19" s="44">
        <v>30.58</v>
      </c>
      <c r="AP19" s="50">
        <f>(100/4*AQ19)/2</f>
        <v>137.5</v>
      </c>
      <c r="AQ19" s="52">
        <v>11</v>
      </c>
      <c r="AS19" s="48">
        <f>(AT19+AV19)/1.3</f>
        <v>197.8815211678337</v>
      </c>
      <c r="AT19" s="38">
        <f>1200/(AU19/AW19)</f>
        <v>132.24597751818382</v>
      </c>
      <c r="AU19" s="44">
        <v>45.37</v>
      </c>
      <c r="AV19" s="50">
        <f>100/4*AW19</f>
        <v>125</v>
      </c>
      <c r="AW19" s="52">
        <v>5</v>
      </c>
      <c r="AY19" s="48">
        <f>(AZ19+BB19)/1.1</f>
        <v>279.9988030402777</v>
      </c>
      <c r="AZ19" s="38">
        <f>1200/(BA19/BC19)</f>
        <v>157.99868334430548</v>
      </c>
      <c r="BA19" s="44">
        <v>45.57</v>
      </c>
      <c r="BB19" s="50">
        <f>100/4*BC19</f>
        <v>150</v>
      </c>
      <c r="BC19" s="51">
        <v>6</v>
      </c>
      <c r="BE19" s="111">
        <f>BF19+BH19</f>
        <v>291.1764705882353</v>
      </c>
      <c r="BF19" s="39">
        <f>250/(BG19/BI19)</f>
        <v>141.1764705882353</v>
      </c>
      <c r="BG19" s="40">
        <v>21.25</v>
      </c>
      <c r="BH19" s="107">
        <f>100/4*BI19/2</f>
        <v>150</v>
      </c>
      <c r="BI19" s="112">
        <v>12</v>
      </c>
      <c r="BJ19" s="38" t="s">
        <v>276</v>
      </c>
      <c r="BK19" s="111">
        <f>BL19+BN19</f>
        <v>243.48847786537297</v>
      </c>
      <c r="BL19" s="39">
        <f>240/(BM19/BO19)</f>
        <v>130.98847786537297</v>
      </c>
      <c r="BM19" s="40">
        <v>16.49</v>
      </c>
      <c r="BN19" s="107">
        <f>100/4*BO19/2</f>
        <v>112.5</v>
      </c>
      <c r="BO19" s="112">
        <v>9</v>
      </c>
      <c r="BP19" s="107"/>
      <c r="BQ19" s="48">
        <v>0</v>
      </c>
      <c r="BR19" s="38" t="s">
        <v>165</v>
      </c>
      <c r="BS19" s="44" t="s">
        <v>165</v>
      </c>
      <c r="BT19" s="50" t="s">
        <v>165</v>
      </c>
      <c r="BU19" s="52" t="s">
        <v>165</v>
      </c>
      <c r="BV19" s="107"/>
      <c r="BW19" s="111">
        <f>BX19+BZ19</f>
        <v>259.585728305061</v>
      </c>
      <c r="BX19" s="39">
        <f>1200/(BY19/CA19)*0.8</f>
        <v>134.585728305061</v>
      </c>
      <c r="BY19" s="40">
        <v>71.33</v>
      </c>
      <c r="BZ19" s="41">
        <f>(100/4*CA19)/2</f>
        <v>125</v>
      </c>
      <c r="CA19" s="112">
        <v>10</v>
      </c>
      <c r="CB19" s="38" t="s">
        <v>276</v>
      </c>
      <c r="CC19" s="107"/>
      <c r="CD19" s="107"/>
      <c r="CE19" s="107"/>
      <c r="CF19" s="107"/>
      <c r="CG19" s="107"/>
      <c r="CH19" s="107"/>
      <c r="CI19" s="107"/>
    </row>
    <row r="20" spans="1:87" s="72" customFormat="1" ht="12.75">
      <c r="A20" s="80" t="s">
        <v>48</v>
      </c>
      <c r="B20" s="43" t="s">
        <v>153</v>
      </c>
      <c r="C20" s="37" t="s">
        <v>154</v>
      </c>
      <c r="D20" s="37" t="s">
        <v>201</v>
      </c>
      <c r="E20" s="46">
        <f>F20*(I20+O20+U20+AA20+AG20+AM20+AS20+AY20+BE20+BK20+BQ20+BW20)</f>
        <v>1356.3679216016733</v>
      </c>
      <c r="F20" s="44">
        <f>IF(D20="MDR",1.3,0)+IF(D20="D12",1.19,0)+IF(D20="D14",1.13,0)+IF(D20="D16",1.08,0)+IF(D20="D19",1.04,0)+IF(D20="D20",1.02,0)+IF(D20="D35",1.1,0)+IF(D20="D50",1.16,0)+IF(D20="M12",1.13,0)+IF(D20="M14",1.08,0)+IF(D20="M16",1.05,0)+IF(D20="M19",1.01,0)+IF(D20="M20",1,0)+IF(D20="M40",1.04,0)+IF(D20="M50",1.07,0)</f>
        <v>1.19</v>
      </c>
      <c r="G20" s="45">
        <f>IF(I20&gt;0,1,0)+IF(O20&gt;0,1,0)+IF(U20&gt;0,1,0)+IF(AA20&gt;0,1,0)+IF(AG20&gt;0,1,0)+IF(AM20&gt;0,1,0)+IF(AS20&gt;0,1,0)+IF(AY20&gt;0,1,0)+IF(BE20&gt;0,1,0)+IF(BK20&gt;0,1,0)+IF(BQ20&gt;0,1,0)+IF(BW20&gt;0,1,0)</f>
        <v>9</v>
      </c>
      <c r="H20" s="38">
        <f>E20/G20</f>
        <v>150.70754684463037</v>
      </c>
      <c r="I20" s="48">
        <v>0</v>
      </c>
      <c r="J20" s="38" t="s">
        <v>165</v>
      </c>
      <c r="K20" s="44" t="s">
        <v>165</v>
      </c>
      <c r="L20" s="50" t="s">
        <v>165</v>
      </c>
      <c r="M20" s="52" t="s">
        <v>165</v>
      </c>
      <c r="N20" s="45"/>
      <c r="O20" s="48">
        <f>P20+R20</f>
        <v>148.14099959366112</v>
      </c>
      <c r="P20" s="38">
        <f>1200/(Q20/S20)</f>
        <v>73.14099959366112</v>
      </c>
      <c r="Q20" s="44">
        <v>49.22</v>
      </c>
      <c r="R20" s="50">
        <f>100/4*S20</f>
        <v>75</v>
      </c>
      <c r="S20" s="52">
        <v>3</v>
      </c>
      <c r="T20" s="45"/>
      <c r="U20" s="48">
        <f>V20+X20</f>
        <v>136.70723345903326</v>
      </c>
      <c r="V20" s="38">
        <f>1200/(W20/Y20)</f>
        <v>61.70723345903325</v>
      </c>
      <c r="W20" s="44">
        <v>58.34</v>
      </c>
      <c r="X20" s="50">
        <f>100/4*Y20</f>
        <v>75</v>
      </c>
      <c r="Y20" s="52">
        <v>3</v>
      </c>
      <c r="AA20" s="48">
        <v>0</v>
      </c>
      <c r="AB20" s="38" t="s">
        <v>165</v>
      </c>
      <c r="AC20" s="44" t="s">
        <v>165</v>
      </c>
      <c r="AD20" s="50" t="s">
        <v>165</v>
      </c>
      <c r="AE20" s="52" t="s">
        <v>165</v>
      </c>
      <c r="AG20" s="48">
        <f>AH20+AJ20</f>
        <v>127.13990875515967</v>
      </c>
      <c r="AH20" s="38">
        <f>1200/(AI20/AK20)/1.5</f>
        <v>52.139908755159674</v>
      </c>
      <c r="AI20" s="44">
        <v>46.03</v>
      </c>
      <c r="AJ20" s="50">
        <f>100/4*AK20</f>
        <v>75</v>
      </c>
      <c r="AK20" s="52">
        <v>3</v>
      </c>
      <c r="AL20" s="43" t="s">
        <v>153</v>
      </c>
      <c r="AM20" s="48">
        <f>AP20+AN20</f>
        <v>87.17308166790032</v>
      </c>
      <c r="AN20" s="38">
        <f>1200/(AO20/AQ20)/3</f>
        <v>24.67308166790032</v>
      </c>
      <c r="AO20" s="44">
        <v>81.06</v>
      </c>
      <c r="AP20" s="50">
        <f>(100/4*AQ20)/2</f>
        <v>62.5</v>
      </c>
      <c r="AQ20" s="51">
        <v>5</v>
      </c>
      <c r="AS20" s="48">
        <f>(AT20+AV20)/1.3</f>
        <v>102.22802286166711</v>
      </c>
      <c r="AT20" s="38">
        <f>1200/(AU20/AW20)</f>
        <v>57.896429720167255</v>
      </c>
      <c r="AU20" s="44">
        <v>62.18</v>
      </c>
      <c r="AV20" s="50">
        <f>100/4*AW20</f>
        <v>75</v>
      </c>
      <c r="AW20" s="51">
        <v>3</v>
      </c>
      <c r="AY20" s="48">
        <f>(AZ20+BB20)/1.1</f>
        <v>112.31839637099245</v>
      </c>
      <c r="AZ20" s="38">
        <f>1200/(BA20/BC20)</f>
        <v>48.5502360080917</v>
      </c>
      <c r="BA20" s="44">
        <v>74.15</v>
      </c>
      <c r="BB20" s="50">
        <f>100/4*BC20</f>
        <v>75</v>
      </c>
      <c r="BC20" s="51">
        <v>3</v>
      </c>
      <c r="BE20" s="111">
        <f>BF20+BH20</f>
        <v>163.71455877668046</v>
      </c>
      <c r="BF20" s="39">
        <f>250/(BG20/BI20)</f>
        <v>63.71455877668047</v>
      </c>
      <c r="BG20" s="40">
        <v>31.39</v>
      </c>
      <c r="BH20" s="107">
        <f>100/4*BI20/2</f>
        <v>100</v>
      </c>
      <c r="BI20" s="112">
        <v>8</v>
      </c>
      <c r="BJ20" s="38" t="s">
        <v>153</v>
      </c>
      <c r="BK20" s="48">
        <v>0</v>
      </c>
      <c r="BL20" s="38" t="s">
        <v>165</v>
      </c>
      <c r="BM20" s="44" t="s">
        <v>165</v>
      </c>
      <c r="BN20" s="50" t="s">
        <v>165</v>
      </c>
      <c r="BO20" s="52" t="s">
        <v>165</v>
      </c>
      <c r="BP20" s="107"/>
      <c r="BQ20" s="111">
        <f>BR20+BT20</f>
        <v>111.89129365469749</v>
      </c>
      <c r="BR20" s="39">
        <f>1200/(BS20/BU20)/1.9</f>
        <v>36.89129365469749</v>
      </c>
      <c r="BS20" s="40">
        <v>51.36</v>
      </c>
      <c r="BT20" s="41">
        <f>100/4*BU20</f>
        <v>75</v>
      </c>
      <c r="BU20" s="112">
        <v>3</v>
      </c>
      <c r="BV20" s="107"/>
      <c r="BW20" s="111">
        <f>BX20+BZ20</f>
        <v>150.49148099606816</v>
      </c>
      <c r="BX20" s="39">
        <f>1200/(BY20/CA20)*0.8</f>
        <v>75.49148099606815</v>
      </c>
      <c r="BY20" s="40">
        <v>76.3</v>
      </c>
      <c r="BZ20" s="41">
        <f>(100/4*CA20)/2</f>
        <v>75</v>
      </c>
      <c r="CA20" s="112">
        <v>6</v>
      </c>
      <c r="CB20" s="38" t="s">
        <v>153</v>
      </c>
      <c r="CC20" s="107"/>
      <c r="CD20" s="107"/>
      <c r="CE20" s="107"/>
      <c r="CF20" s="107"/>
      <c r="CG20" s="107"/>
      <c r="CH20" s="107"/>
      <c r="CI20" s="107"/>
    </row>
    <row r="21" spans="1:87" s="72" customFormat="1" ht="12.75">
      <c r="A21" s="80" t="s">
        <v>49</v>
      </c>
      <c r="B21" s="43" t="s">
        <v>82</v>
      </c>
      <c r="C21" s="37" t="s">
        <v>85</v>
      </c>
      <c r="D21" s="37" t="s">
        <v>10</v>
      </c>
      <c r="E21" s="46">
        <f>F21*(I21+O21+U21+AA21+AG21+AM21+AS21+AY21+BE21+BK21+BQ21+BW21)</f>
        <v>1353.2099751938101</v>
      </c>
      <c r="F21" s="44">
        <f>IF(D21="MDR",1.3,0)+IF(D21="D12",1.19,0)+IF(D21="D14",1.13,0)+IF(D21="D16",1.08,0)+IF(D21="D19",1.04,0)+IF(D21="D20",1.02,0)+IF(D21="D35",1.1,0)+IF(D21="D50",1.16,0)+IF(D21="M12",1.13,0)+IF(D21="M14",1.08,0)+IF(D21="M16",1.05,0)+IF(D21="M19",1.01,0)+IF(D21="M20",1,0)+IF(D21="M40",1.04,0)+IF(D21="M50",1.07,0)</f>
        <v>1.04</v>
      </c>
      <c r="G21" s="45">
        <f>IF(I21&gt;0,1,0)+IF(O21&gt;0,1,0)+IF(U21&gt;0,1,0)+IF(AA21&gt;0,1,0)+IF(AG21&gt;0,1,0)+IF(AM21&gt;0,1,0)+IF(AS21&gt;0,1,0)+IF(AY21&gt;0,1,0)+IF(BE21&gt;0,1,0)+IF(BK21&gt;0,1,0)+IF(BQ21&gt;0,1,0)+IF(BW21&gt;0,1,0)</f>
        <v>6</v>
      </c>
      <c r="H21" s="38">
        <f>E21/G21</f>
        <v>225.534995865635</v>
      </c>
      <c r="I21" s="48">
        <f>J21+L21</f>
        <v>230.45591686221923</v>
      </c>
      <c r="J21" s="38">
        <f>1200/(K21/M21)</f>
        <v>80.45591686221924</v>
      </c>
      <c r="K21" s="44">
        <v>89.49</v>
      </c>
      <c r="L21" s="50">
        <f>100/4*M21</f>
        <v>150</v>
      </c>
      <c r="M21" s="51">
        <v>6</v>
      </c>
      <c r="N21" s="38"/>
      <c r="O21" s="48">
        <f>P21+R21</f>
        <v>238.0434782608696</v>
      </c>
      <c r="P21" s="38">
        <f>1200/(Q21/S21)</f>
        <v>163.0434782608696</v>
      </c>
      <c r="Q21" s="44">
        <v>22.08</v>
      </c>
      <c r="R21" s="50">
        <f>100/4*S21</f>
        <v>75</v>
      </c>
      <c r="S21" s="52">
        <v>3</v>
      </c>
      <c r="T21" s="38"/>
      <c r="U21" s="48">
        <v>0</v>
      </c>
      <c r="V21" s="38" t="s">
        <v>165</v>
      </c>
      <c r="W21" s="44" t="s">
        <v>165</v>
      </c>
      <c r="X21" s="50" t="s">
        <v>165</v>
      </c>
      <c r="Y21" s="52" t="s">
        <v>165</v>
      </c>
      <c r="AA21" s="48">
        <v>0</v>
      </c>
      <c r="AB21" s="38" t="s">
        <v>165</v>
      </c>
      <c r="AC21" s="44" t="s">
        <v>165</v>
      </c>
      <c r="AD21" s="50" t="s">
        <v>165</v>
      </c>
      <c r="AE21" s="52" t="s">
        <v>165</v>
      </c>
      <c r="AG21" s="48">
        <f>AH21+AJ21</f>
        <v>147.0504353047133</v>
      </c>
      <c r="AH21" s="38">
        <f>1200/(AI21/AK21)/1.5</f>
        <v>72.0504353047133</v>
      </c>
      <c r="AI21" s="44">
        <v>33.31</v>
      </c>
      <c r="AJ21" s="50">
        <f>100/4*AK21</f>
        <v>75</v>
      </c>
      <c r="AK21" s="52">
        <v>3</v>
      </c>
      <c r="AL21" s="43" t="s">
        <v>82</v>
      </c>
      <c r="AM21" s="48">
        <v>0</v>
      </c>
      <c r="AN21" s="38" t="s">
        <v>165</v>
      </c>
      <c r="AO21" s="44" t="s">
        <v>165</v>
      </c>
      <c r="AP21" s="50" t="s">
        <v>165</v>
      </c>
      <c r="AQ21" s="52" t="s">
        <v>165</v>
      </c>
      <c r="AS21" s="48">
        <f>(AT21+AV21)/1.3</f>
        <v>201.23892539021978</v>
      </c>
      <c r="AT21" s="38">
        <f>1200/(AU21/AW21)</f>
        <v>111.61060300728569</v>
      </c>
      <c r="AU21" s="44">
        <v>64.51</v>
      </c>
      <c r="AV21" s="50">
        <f>100/4*AW21</f>
        <v>150</v>
      </c>
      <c r="AW21" s="52">
        <v>6</v>
      </c>
      <c r="AY21" s="48">
        <v>224.04</v>
      </c>
      <c r="AZ21" s="38" t="s">
        <v>345</v>
      </c>
      <c r="BA21" s="44" t="s">
        <v>345</v>
      </c>
      <c r="BB21" s="50" t="s">
        <v>345</v>
      </c>
      <c r="BC21" s="52" t="s">
        <v>345</v>
      </c>
      <c r="BE21" s="111">
        <f>BF21+BH21</f>
        <v>260.3346818683339</v>
      </c>
      <c r="BF21" s="39">
        <f>250/(BG21/BI21)</f>
        <v>110.33468186833393</v>
      </c>
      <c r="BG21" s="40">
        <v>27.19</v>
      </c>
      <c r="BH21" s="107">
        <f>100/4*BI21/2</f>
        <v>150</v>
      </c>
      <c r="BI21" s="112">
        <v>12</v>
      </c>
      <c r="BJ21" s="38" t="s">
        <v>82</v>
      </c>
      <c r="BK21" s="48">
        <v>0</v>
      </c>
      <c r="BL21" s="38" t="s">
        <v>165</v>
      </c>
      <c r="BM21" s="44" t="s">
        <v>165</v>
      </c>
      <c r="BN21" s="50" t="s">
        <v>165</v>
      </c>
      <c r="BO21" s="52" t="s">
        <v>165</v>
      </c>
      <c r="BP21" s="107"/>
      <c r="BQ21" s="48">
        <v>0</v>
      </c>
      <c r="BR21" s="38" t="s">
        <v>165</v>
      </c>
      <c r="BS21" s="44" t="s">
        <v>165</v>
      </c>
      <c r="BT21" s="50" t="s">
        <v>165</v>
      </c>
      <c r="BU21" s="52" t="s">
        <v>165</v>
      </c>
      <c r="BV21" s="107"/>
      <c r="BW21" s="48">
        <v>0</v>
      </c>
      <c r="BX21" s="38" t="s">
        <v>165</v>
      </c>
      <c r="BY21" s="44" t="s">
        <v>165</v>
      </c>
      <c r="BZ21" s="50" t="s">
        <v>165</v>
      </c>
      <c r="CA21" s="52" t="s">
        <v>165</v>
      </c>
      <c r="CB21" s="38" t="s">
        <v>82</v>
      </c>
      <c r="CC21" s="107"/>
      <c r="CD21" s="107"/>
      <c r="CE21" s="107"/>
      <c r="CF21" s="107"/>
      <c r="CG21" s="107"/>
      <c r="CH21" s="107"/>
      <c r="CI21" s="107"/>
    </row>
    <row r="22" spans="1:87" s="72" customFormat="1" ht="12.75">
      <c r="A22" s="80" t="s">
        <v>50</v>
      </c>
      <c r="B22" s="43" t="s">
        <v>151</v>
      </c>
      <c r="C22" s="37" t="s">
        <v>152</v>
      </c>
      <c r="D22" s="37" t="s">
        <v>201</v>
      </c>
      <c r="E22" s="46">
        <f>F22*(I22+O22+U22+AA22+AG22+AM22+AS22+AY22+BE22+BK22+BQ22+BW22)</f>
        <v>1322.8081551501687</v>
      </c>
      <c r="F22" s="44">
        <f>IF(D22="MDR",1.3,0)+IF(D22="D12",1.19,0)+IF(D22="D14",1.13,0)+IF(D22="D16",1.08,0)+IF(D22="D19",1.04,0)+IF(D22="D20",1.02,0)+IF(D22="D35",1.1,0)+IF(D22="D50",1.16,0)+IF(D22="M12",1.13,0)+IF(D22="M14",1.08,0)+IF(D22="M16",1.05,0)+IF(D22="M19",1.01,0)+IF(D22="M20",1,0)+IF(D22="M40",1.04,0)+IF(D22="M50",1.07,0)</f>
        <v>1.19</v>
      </c>
      <c r="G22" s="45">
        <f>IF(I22&gt;0,1,0)+IF(O22&gt;0,1,0)+IF(U22&gt;0,1,0)+IF(AA22&gt;0,1,0)+IF(AG22&gt;0,1,0)+IF(AM22&gt;0,1,0)+IF(AS22&gt;0,1,0)+IF(AY22&gt;0,1,0)+IF(BE22&gt;0,1,0)+IF(BK22&gt;0,1,0)+IF(BQ22&gt;0,1,0)+IF(BW22&gt;0,1,0)</f>
        <v>8</v>
      </c>
      <c r="H22" s="38">
        <f>E22/G22</f>
        <v>165.35101939377108</v>
      </c>
      <c r="I22" s="48">
        <v>0</v>
      </c>
      <c r="J22" s="38" t="s">
        <v>165</v>
      </c>
      <c r="K22" s="44" t="s">
        <v>165</v>
      </c>
      <c r="L22" s="50" t="s">
        <v>165</v>
      </c>
      <c r="M22" s="52" t="s">
        <v>165</v>
      </c>
      <c r="N22" s="45"/>
      <c r="O22" s="48">
        <v>0</v>
      </c>
      <c r="P22" s="38" t="s">
        <v>165</v>
      </c>
      <c r="Q22" s="44" t="s">
        <v>165</v>
      </c>
      <c r="R22" s="50" t="s">
        <v>165</v>
      </c>
      <c r="S22" s="52" t="s">
        <v>165</v>
      </c>
      <c r="T22" s="38"/>
      <c r="U22" s="48">
        <f>V22+X22</f>
        <v>131.7197100992595</v>
      </c>
      <c r="V22" s="38">
        <f>1200/(W22/Y22)</f>
        <v>56.719710099259494</v>
      </c>
      <c r="W22" s="44">
        <v>63.47</v>
      </c>
      <c r="X22" s="50">
        <f>100/4*Y22</f>
        <v>75</v>
      </c>
      <c r="Y22" s="52">
        <v>3</v>
      </c>
      <c r="AA22" s="48">
        <f>AB22+AD22</f>
        <v>89.29273084479371</v>
      </c>
      <c r="AB22" s="38">
        <f>1200/(AC22/AE22)</f>
        <v>39.29273084479372</v>
      </c>
      <c r="AC22" s="44">
        <v>61.08</v>
      </c>
      <c r="AD22" s="50">
        <f>100/4*AE22</f>
        <v>50</v>
      </c>
      <c r="AE22" s="52">
        <v>2</v>
      </c>
      <c r="AG22" s="48">
        <f>AH22+AJ22</f>
        <v>166.39375476009138</v>
      </c>
      <c r="AH22" s="38">
        <f>1200/(AI22/AK22)/1.5</f>
        <v>91.39375476009138</v>
      </c>
      <c r="AI22" s="44">
        <v>26.26</v>
      </c>
      <c r="AJ22" s="50">
        <f>100/4*AK22</f>
        <v>75</v>
      </c>
      <c r="AK22" s="52">
        <v>3</v>
      </c>
      <c r="AL22" s="43" t="s">
        <v>151</v>
      </c>
      <c r="AM22" s="48">
        <f>AP22+AN22</f>
        <v>120.3536303153023</v>
      </c>
      <c r="AN22" s="38">
        <f>1200/(AO22/AQ22)/3</f>
        <v>57.85363031530229</v>
      </c>
      <c r="AO22" s="44">
        <v>34.57</v>
      </c>
      <c r="AP22" s="50">
        <f>(100/4*AQ22)/2</f>
        <v>62.5</v>
      </c>
      <c r="AQ22" s="52">
        <v>5</v>
      </c>
      <c r="AS22" s="48">
        <f>(AT22+AV22)/1.3</f>
        <v>130.22323407341742</v>
      </c>
      <c r="AT22" s="38">
        <f>1200/(AU22/AW22)</f>
        <v>94.29020429544263</v>
      </c>
      <c r="AU22" s="44">
        <v>38.18</v>
      </c>
      <c r="AV22" s="50">
        <f>100/4*AW22</f>
        <v>75</v>
      </c>
      <c r="AW22" s="52">
        <v>3</v>
      </c>
      <c r="AY22" s="48">
        <f>(AZ22+BB22)/1.1</f>
        <v>148.7745777627756</v>
      </c>
      <c r="AZ22" s="38">
        <f>1200/(BA22/BC22)</f>
        <v>63.65203553905318</v>
      </c>
      <c r="BA22" s="44">
        <v>75.41</v>
      </c>
      <c r="BB22" s="50">
        <f>100/4*BC22</f>
        <v>100</v>
      </c>
      <c r="BC22" s="51">
        <v>4</v>
      </c>
      <c r="BE22" s="111">
        <f>BF22+BH22</f>
        <v>146.41448131817128</v>
      </c>
      <c r="BF22" s="39">
        <f>250/(BG22/BI22)</f>
        <v>46.41448131817127</v>
      </c>
      <c r="BG22" s="40">
        <v>43.09</v>
      </c>
      <c r="BH22" s="107">
        <f>100/4*BI22/2</f>
        <v>100</v>
      </c>
      <c r="BI22" s="112">
        <v>8</v>
      </c>
      <c r="BJ22" s="38" t="s">
        <v>151</v>
      </c>
      <c r="BK22" s="111">
        <f>BL22+BN22</f>
        <v>178.4313725490196</v>
      </c>
      <c r="BL22" s="39">
        <f>240/(BM22/BO22)</f>
        <v>78.43137254901961</v>
      </c>
      <c r="BM22" s="40">
        <v>24.48</v>
      </c>
      <c r="BN22" s="107">
        <f>100/4*BO22/2</f>
        <v>100</v>
      </c>
      <c r="BO22" s="112">
        <v>8</v>
      </c>
      <c r="BP22" s="107"/>
      <c r="BQ22" s="48">
        <v>0</v>
      </c>
      <c r="BR22" s="38" t="s">
        <v>165</v>
      </c>
      <c r="BS22" s="44" t="s">
        <v>165</v>
      </c>
      <c r="BT22" s="50" t="s">
        <v>165</v>
      </c>
      <c r="BU22" s="52" t="s">
        <v>165</v>
      </c>
      <c r="BV22" s="107"/>
      <c r="BW22" s="48">
        <v>0</v>
      </c>
      <c r="BX22" s="38" t="s">
        <v>165</v>
      </c>
      <c r="BY22" s="44" t="s">
        <v>165</v>
      </c>
      <c r="BZ22" s="50" t="s">
        <v>165</v>
      </c>
      <c r="CA22" s="52" t="s">
        <v>165</v>
      </c>
      <c r="CB22" s="38" t="s">
        <v>151</v>
      </c>
      <c r="CC22" s="107"/>
      <c r="CD22" s="107"/>
      <c r="CE22" s="107"/>
      <c r="CF22" s="107"/>
      <c r="CG22" s="107"/>
      <c r="CH22" s="107"/>
      <c r="CI22" s="107"/>
    </row>
    <row r="23" spans="1:87" s="72" customFormat="1" ht="12.75">
      <c r="A23" s="80" t="s">
        <v>51</v>
      </c>
      <c r="B23" s="43" t="s">
        <v>86</v>
      </c>
      <c r="C23" s="37" t="s">
        <v>87</v>
      </c>
      <c r="D23" s="37" t="s">
        <v>65</v>
      </c>
      <c r="E23" s="46">
        <f>F23*(I23+O23+U23+AA23+AG23+AM23+AS23+AY23+BE23+BK23+BQ23+BW23)</f>
        <v>1307.4593548304824</v>
      </c>
      <c r="F23" s="44">
        <f>IF(D23="MDR",1.3,0)+IF(D23="D12",1.19,0)+IF(D23="D14",1.13,0)+IF(D23="D16",1.08,0)+IF(D23="D19",1.04,0)+IF(D23="D20",1.02,0)+IF(D23="D35",1.1,0)+IF(D23="D50",1.16,0)+IF(D23="M12",1.13,0)+IF(D23="M14",1.08,0)+IF(D23="M16",1.05,0)+IF(D23="M19",1.01,0)+IF(D23="M20",1,0)+IF(D23="M40",1.04,0)+IF(D23="M50",1.07,0)</f>
        <v>1.1</v>
      </c>
      <c r="G23" s="45">
        <f>IF(I23&gt;0,1,0)+IF(O23&gt;0,1,0)+IF(U23&gt;0,1,0)+IF(AA23&gt;0,1,0)+IF(AG23&gt;0,1,0)+IF(AM23&gt;0,1,0)+IF(AS23&gt;0,1,0)+IF(AY23&gt;0,1,0)+IF(BE23&gt;0,1,0)+IF(BK23&gt;0,1,0)+IF(BQ23&gt;0,1,0)+IF(BW23&gt;0,1,0)</f>
        <v>6</v>
      </c>
      <c r="H23" s="38">
        <f>E23/G23</f>
        <v>217.90989247174707</v>
      </c>
      <c r="I23" s="48">
        <v>0</v>
      </c>
      <c r="J23" s="38" t="s">
        <v>165</v>
      </c>
      <c r="K23" s="44" t="s">
        <v>165</v>
      </c>
      <c r="L23" s="50" t="s">
        <v>165</v>
      </c>
      <c r="M23" s="52" t="s">
        <v>165</v>
      </c>
      <c r="N23" s="38"/>
      <c r="O23" s="48">
        <v>0</v>
      </c>
      <c r="P23" s="38" t="s">
        <v>165</v>
      </c>
      <c r="Q23" s="44" t="s">
        <v>165</v>
      </c>
      <c r="R23" s="50" t="s">
        <v>165</v>
      </c>
      <c r="S23" s="52" t="s">
        <v>165</v>
      </c>
      <c r="T23" s="74"/>
      <c r="U23" s="48">
        <v>0</v>
      </c>
      <c r="V23" s="38" t="s">
        <v>165</v>
      </c>
      <c r="W23" s="44" t="s">
        <v>165</v>
      </c>
      <c r="X23" s="50" t="s">
        <v>165</v>
      </c>
      <c r="Y23" s="52" t="s">
        <v>165</v>
      </c>
      <c r="AA23" s="48">
        <v>0</v>
      </c>
      <c r="AB23" s="38" t="s">
        <v>165</v>
      </c>
      <c r="AC23" s="44" t="s">
        <v>165</v>
      </c>
      <c r="AD23" s="50" t="s">
        <v>165</v>
      </c>
      <c r="AE23" s="52" t="s">
        <v>165</v>
      </c>
      <c r="AG23" s="48">
        <f>AH23+AJ23</f>
        <v>212.32956758862485</v>
      </c>
      <c r="AH23" s="38">
        <f>1200/(AI23/AK23)/1.5</f>
        <v>62.32956758862485</v>
      </c>
      <c r="AI23" s="44">
        <v>77.01</v>
      </c>
      <c r="AJ23" s="50">
        <f>100/4*AK23</f>
        <v>150</v>
      </c>
      <c r="AK23" s="52">
        <v>6</v>
      </c>
      <c r="AL23" s="43" t="s">
        <v>86</v>
      </c>
      <c r="AM23" s="48">
        <f>AP23+AN23</f>
        <v>203.71519939804364</v>
      </c>
      <c r="AN23" s="38">
        <f>1200/(AO23/AQ23)/3</f>
        <v>66.21519939804364</v>
      </c>
      <c r="AO23" s="44">
        <v>66.45</v>
      </c>
      <c r="AP23" s="50">
        <f>(100/4*AQ23)/2</f>
        <v>137.5</v>
      </c>
      <c r="AQ23" s="52">
        <v>11</v>
      </c>
      <c r="AS23" s="48">
        <v>0</v>
      </c>
      <c r="AT23" s="38" t="s">
        <v>165</v>
      </c>
      <c r="AU23" s="44" t="s">
        <v>165</v>
      </c>
      <c r="AV23" s="50" t="s">
        <v>165</v>
      </c>
      <c r="AW23" s="52" t="s">
        <v>165</v>
      </c>
      <c r="AY23" s="48">
        <f>(AZ23+BB23)/1.1</f>
        <v>214.09139488939985</v>
      </c>
      <c r="AZ23" s="38">
        <f>1200/(BA23/BC23)</f>
        <v>85.50053437833988</v>
      </c>
      <c r="BA23" s="44">
        <v>84.21</v>
      </c>
      <c r="BB23" s="50">
        <f>100/4*BC23</f>
        <v>150</v>
      </c>
      <c r="BC23" s="52">
        <v>6</v>
      </c>
      <c r="BE23" s="111">
        <f>BF23+BH23</f>
        <v>240.4431715405487</v>
      </c>
      <c r="BF23" s="39">
        <f>250/(BG23/BI23)</f>
        <v>90.44317154054869</v>
      </c>
      <c r="BG23" s="40">
        <v>33.17</v>
      </c>
      <c r="BH23" s="107">
        <f>100/4*BI23/2</f>
        <v>150</v>
      </c>
      <c r="BI23" s="112">
        <v>12</v>
      </c>
      <c r="BJ23" s="38" t="s">
        <v>86</v>
      </c>
      <c r="BK23" s="111">
        <f>BL23+BN23</f>
        <v>194.40427993059572</v>
      </c>
      <c r="BL23" s="39">
        <f>240/(BM23/BO23)</f>
        <v>69.40427993059572</v>
      </c>
      <c r="BM23" s="40">
        <v>34.58</v>
      </c>
      <c r="BN23" s="107">
        <f>100/4*BO23/2</f>
        <v>125</v>
      </c>
      <c r="BO23" s="112">
        <v>10</v>
      </c>
      <c r="BP23" s="107"/>
      <c r="BQ23" s="48">
        <v>0</v>
      </c>
      <c r="BR23" s="38" t="s">
        <v>165</v>
      </c>
      <c r="BS23" s="44" t="s">
        <v>165</v>
      </c>
      <c r="BT23" s="50" t="s">
        <v>165</v>
      </c>
      <c r="BU23" s="52" t="s">
        <v>165</v>
      </c>
      <c r="BV23" s="107"/>
      <c r="BW23" s="111">
        <f>BX23+BZ23</f>
        <v>123.61580013504388</v>
      </c>
      <c r="BX23" s="39">
        <f>1200/(BY23/CA23)*0.8</f>
        <v>48.61580013504389</v>
      </c>
      <c r="BY23" s="40">
        <v>118.48</v>
      </c>
      <c r="BZ23" s="41">
        <f>(100/4*CA23)/2</f>
        <v>75</v>
      </c>
      <c r="CA23" s="112">
        <v>6</v>
      </c>
      <c r="CB23" s="38" t="s">
        <v>86</v>
      </c>
      <c r="CC23" s="107"/>
      <c r="CD23" s="107"/>
      <c r="CE23" s="107"/>
      <c r="CF23" s="107"/>
      <c r="CG23" s="107"/>
      <c r="CH23" s="107"/>
      <c r="CI23" s="107"/>
    </row>
    <row r="24" spans="1:87" s="72" customFormat="1" ht="12.75">
      <c r="A24" s="80" t="s">
        <v>52</v>
      </c>
      <c r="B24" s="43" t="s">
        <v>281</v>
      </c>
      <c r="C24" s="37" t="s">
        <v>198</v>
      </c>
      <c r="D24" s="37" t="s">
        <v>109</v>
      </c>
      <c r="E24" s="46">
        <f>F24*(I24+O24+U24+AA24+AG24+AM24+AS24+AY24+BE24+BK24+BQ24+BW24)</f>
        <v>1276.5920144767597</v>
      </c>
      <c r="F24" s="44">
        <f>IF(D24="MDR",1.3,0)+IF(D24="D12",1.19,0)+IF(D24="D14",1.13,0)+IF(D24="D16",1.08,0)+IF(D24="D19",1.04,0)+IF(D24="D20",1.02,0)+IF(D24="D35",1.1,0)+IF(D24="D50",1.16,0)+IF(D24="M12",1.13,0)+IF(D24="M14",1.08,0)+IF(D24="M16",1.05,0)+IF(D24="M19",1.01,0)+IF(D24="M20",1,0)+IF(D24="M40",1.04,0)+IF(D24="M50",1.07,0)</f>
        <v>1</v>
      </c>
      <c r="G24" s="45">
        <f>IF(I24&gt;0,1,0)+IF(O24&gt;0,1,0)+IF(U24&gt;0,1,0)+IF(AA24&gt;0,1,0)+IF(AG24&gt;0,1,0)+IF(AM24&gt;0,1,0)+IF(AS24&gt;0,1,0)+IF(AY24&gt;0,1,0)+IF(BE24&gt;0,1,0)+IF(BK24&gt;0,1,0)+IF(BQ24&gt;0,1,0)+IF(BW24&gt;0,1,0)</f>
        <v>6</v>
      </c>
      <c r="H24" s="38">
        <f>E24/G24</f>
        <v>212.76533574612662</v>
      </c>
      <c r="I24" s="48">
        <f>J24+L24</f>
        <v>214.52191056546286</v>
      </c>
      <c r="J24" s="38">
        <f>1200/(K24/M24)</f>
        <v>64.52191056546286</v>
      </c>
      <c r="K24" s="44">
        <v>111.59</v>
      </c>
      <c r="L24" s="50">
        <f>100/4*M24</f>
        <v>150</v>
      </c>
      <c r="M24" s="52">
        <v>6</v>
      </c>
      <c r="N24" s="38"/>
      <c r="O24" s="48">
        <v>0</v>
      </c>
      <c r="P24" s="38" t="s">
        <v>165</v>
      </c>
      <c r="Q24" s="44" t="s">
        <v>165</v>
      </c>
      <c r="R24" s="50" t="s">
        <v>165</v>
      </c>
      <c r="S24" s="52" t="s">
        <v>165</v>
      </c>
      <c r="T24" s="38"/>
      <c r="U24" s="48">
        <f>V24+X24</f>
        <v>229.6900940785833</v>
      </c>
      <c r="V24" s="38">
        <f>1200/(W24/Y24)</f>
        <v>79.6900940785833</v>
      </c>
      <c r="W24" s="44">
        <v>90.35</v>
      </c>
      <c r="X24" s="50">
        <f>100/4*Y24</f>
        <v>150</v>
      </c>
      <c r="Y24" s="52">
        <v>6</v>
      </c>
      <c r="AA24" s="48">
        <v>0</v>
      </c>
      <c r="AB24" s="38" t="s">
        <v>165</v>
      </c>
      <c r="AC24" s="44" t="s">
        <v>165</v>
      </c>
      <c r="AD24" s="50" t="s">
        <v>165</v>
      </c>
      <c r="AE24" s="52" t="s">
        <v>165</v>
      </c>
      <c r="AG24" s="48">
        <f>AH24+AJ24</f>
        <v>175.39052658100277</v>
      </c>
      <c r="AH24" s="38">
        <f>1200/(AI24/AK24)/1.5</f>
        <v>50.390526581002774</v>
      </c>
      <c r="AI24" s="44">
        <v>79.38</v>
      </c>
      <c r="AJ24" s="50">
        <f>100/4*AK24</f>
        <v>125</v>
      </c>
      <c r="AK24" s="52">
        <v>5</v>
      </c>
      <c r="AL24" s="43" t="s">
        <v>281</v>
      </c>
      <c r="AM24" s="48">
        <f>AP24+AN24</f>
        <v>239.02284263959388</v>
      </c>
      <c r="AN24" s="38">
        <f>1200/(AO24/AQ24)/3</f>
        <v>101.52284263959389</v>
      </c>
      <c r="AO24" s="44">
        <v>43.34</v>
      </c>
      <c r="AP24" s="50">
        <f>(100/4*AQ24)/2</f>
        <v>137.5</v>
      </c>
      <c r="AQ24" s="52">
        <v>11</v>
      </c>
      <c r="AS24" s="48">
        <v>0</v>
      </c>
      <c r="AT24" s="38" t="s">
        <v>165</v>
      </c>
      <c r="AU24" s="44" t="s">
        <v>165</v>
      </c>
      <c r="AV24" s="50" t="s">
        <v>165</v>
      </c>
      <c r="AW24" s="52" t="s">
        <v>165</v>
      </c>
      <c r="AY24" s="48">
        <v>0</v>
      </c>
      <c r="AZ24" s="38" t="s">
        <v>165</v>
      </c>
      <c r="BA24" s="44" t="s">
        <v>165</v>
      </c>
      <c r="BB24" s="50" t="s">
        <v>165</v>
      </c>
      <c r="BC24" s="52" t="s">
        <v>165</v>
      </c>
      <c r="BE24" s="111">
        <f>BF24+BH24</f>
        <v>211.84291898577612</v>
      </c>
      <c r="BF24" s="39">
        <f>250/(BG24/BI24)</f>
        <v>61.84291898577614</v>
      </c>
      <c r="BG24" s="40">
        <v>48.51</v>
      </c>
      <c r="BH24" s="107">
        <f>100/4*BI24/2</f>
        <v>150</v>
      </c>
      <c r="BI24" s="112">
        <v>12</v>
      </c>
      <c r="BJ24" s="38" t="s">
        <v>281</v>
      </c>
      <c r="BK24" s="48">
        <v>0</v>
      </c>
      <c r="BL24" s="38" t="s">
        <v>165</v>
      </c>
      <c r="BM24" s="44" t="s">
        <v>165</v>
      </c>
      <c r="BN24" s="50" t="s">
        <v>165</v>
      </c>
      <c r="BO24" s="52" t="s">
        <v>165</v>
      </c>
      <c r="BP24" s="107"/>
      <c r="BQ24" s="111">
        <f>BR24+BT24</f>
        <v>206.12372162634074</v>
      </c>
      <c r="BR24" s="39">
        <f>1200/(BS24/BU24)/1.9</f>
        <v>56.12372162634074</v>
      </c>
      <c r="BS24" s="40">
        <v>67.52</v>
      </c>
      <c r="BT24" s="41">
        <f>100/4*BU24</f>
        <v>150</v>
      </c>
      <c r="BU24" s="112">
        <v>6</v>
      </c>
      <c r="BV24" s="107"/>
      <c r="BW24" s="48">
        <v>0</v>
      </c>
      <c r="BX24" s="38" t="s">
        <v>165</v>
      </c>
      <c r="BY24" s="44" t="s">
        <v>165</v>
      </c>
      <c r="BZ24" s="50" t="s">
        <v>165</v>
      </c>
      <c r="CA24" s="52" t="s">
        <v>165</v>
      </c>
      <c r="CB24" s="38" t="s">
        <v>281</v>
      </c>
      <c r="CC24" s="107"/>
      <c r="CD24" s="107"/>
      <c r="CE24" s="107"/>
      <c r="CF24" s="107"/>
      <c r="CG24" s="107"/>
      <c r="CH24" s="107"/>
      <c r="CI24" s="107"/>
    </row>
    <row r="25" spans="1:87" s="72" customFormat="1" ht="12.75">
      <c r="A25" s="80" t="s">
        <v>53</v>
      </c>
      <c r="B25" s="43" t="s">
        <v>94</v>
      </c>
      <c r="C25" s="37" t="s">
        <v>95</v>
      </c>
      <c r="D25" s="37" t="s">
        <v>66</v>
      </c>
      <c r="E25" s="46">
        <f>F25*(I25+O25+U25+AA25+AG25+AM25+AS25+AY25+BE25+BK25+BQ25+BW25)</f>
        <v>1237.5973209101599</v>
      </c>
      <c r="F25" s="44">
        <f>IF(D25="MDR",1.3,0)+IF(D25="D12",1.19,0)+IF(D25="D14",1.13,0)+IF(D25="D16",1.08,0)+IF(D25="D19",1.04,0)+IF(D25="D20",1.02,0)+IF(D25="D35",1.1,0)+IF(D25="D50",1.16,0)+IF(D25="M12",1.13,0)+IF(D25="M14",1.08,0)+IF(D25="M16",1.05,0)+IF(D25="M19",1.01,0)+IF(D25="M20",1,0)+IF(D25="M40",1.04,0)+IF(D25="M50",1.07,0)</f>
        <v>1.16</v>
      </c>
      <c r="G25" s="45">
        <f>IF(I25&gt;0,1,0)+IF(O25&gt;0,1,0)+IF(U25&gt;0,1,0)+IF(AA25&gt;0,1,0)+IF(AG25&gt;0,1,0)+IF(AM25&gt;0,1,0)+IF(AS25&gt;0,1,0)+IF(AY25&gt;0,1,0)+IF(BE25&gt;0,1,0)+IF(BK25&gt;0,1,0)+IF(BQ25&gt;0,1,0)+IF(BW25&gt;0,1,0)</f>
        <v>7</v>
      </c>
      <c r="H25" s="38">
        <f>E25/G25</f>
        <v>176.79961727287997</v>
      </c>
      <c r="I25" s="48">
        <v>0</v>
      </c>
      <c r="J25" s="38" t="s">
        <v>165</v>
      </c>
      <c r="K25" s="44" t="s">
        <v>165</v>
      </c>
      <c r="L25" s="50" t="s">
        <v>165</v>
      </c>
      <c r="M25" s="52" t="s">
        <v>165</v>
      </c>
      <c r="N25" s="45"/>
      <c r="O25" s="48">
        <v>0</v>
      </c>
      <c r="P25" s="38" t="s">
        <v>165</v>
      </c>
      <c r="Q25" s="44" t="s">
        <v>165</v>
      </c>
      <c r="R25" s="50" t="s">
        <v>165</v>
      </c>
      <c r="S25" s="52" t="s">
        <v>165</v>
      </c>
      <c r="T25" s="38"/>
      <c r="U25" s="48">
        <f>V25+X25</f>
        <v>107.05699020480856</v>
      </c>
      <c r="V25" s="38">
        <f>1200/(W25/Y25)</f>
        <v>32.05699020480855</v>
      </c>
      <c r="W25" s="44">
        <v>112.3</v>
      </c>
      <c r="X25" s="50">
        <f>100/4*Y25</f>
        <v>75</v>
      </c>
      <c r="Y25" s="52">
        <v>3</v>
      </c>
      <c r="AA25" s="48">
        <f>AB25+AD25</f>
        <v>132.65534913516976</v>
      </c>
      <c r="AB25" s="38">
        <f>1200/(AC25/AE25)</f>
        <v>57.655349135169764</v>
      </c>
      <c r="AC25" s="44">
        <v>62.44</v>
      </c>
      <c r="AD25" s="50">
        <f>100/4*AE25</f>
        <v>75</v>
      </c>
      <c r="AE25" s="52">
        <v>3</v>
      </c>
      <c r="AG25" s="48">
        <f>AH25+AJ25</f>
        <v>151.55469631061703</v>
      </c>
      <c r="AH25" s="38">
        <f>1200/(AI25/AK25)/1.5</f>
        <v>51.55469631061704</v>
      </c>
      <c r="AI25" s="44">
        <v>62.07</v>
      </c>
      <c r="AJ25" s="50">
        <f>100/4*AK25</f>
        <v>100</v>
      </c>
      <c r="AK25" s="52">
        <v>4</v>
      </c>
      <c r="AL25" s="43" t="s">
        <v>94</v>
      </c>
      <c r="AM25" s="48">
        <f>AP25+AN25</f>
        <v>153.65696810334973</v>
      </c>
      <c r="AN25" s="38">
        <f>1200/(AO25/AQ25)/3</f>
        <v>41.15696810334972</v>
      </c>
      <c r="AO25" s="44">
        <v>87.47</v>
      </c>
      <c r="AP25" s="50">
        <f>(100/4*AQ25)/2</f>
        <v>112.5</v>
      </c>
      <c r="AQ25" s="52">
        <v>9</v>
      </c>
      <c r="AS25" s="48">
        <v>0</v>
      </c>
      <c r="AT25" s="38" t="s">
        <v>165</v>
      </c>
      <c r="AU25" s="44" t="s">
        <v>165</v>
      </c>
      <c r="AV25" s="50" t="s">
        <v>165</v>
      </c>
      <c r="AW25" s="52" t="s">
        <v>165</v>
      </c>
      <c r="AY25" s="48">
        <f>(AZ25+BB25)/1.1</f>
        <v>149.71028163320307</v>
      </c>
      <c r="AZ25" s="38">
        <f>1200/(BA25/BC25)</f>
        <v>64.68130979652338</v>
      </c>
      <c r="BA25" s="44">
        <v>74.21</v>
      </c>
      <c r="BB25" s="50">
        <f>100/4*BC25</f>
        <v>100</v>
      </c>
      <c r="BC25" s="52">
        <v>4</v>
      </c>
      <c r="BE25" s="111">
        <f>BF25+BH25</f>
        <v>219.04487917146145</v>
      </c>
      <c r="BF25" s="39">
        <f>250/(BG25/BI25)</f>
        <v>69.04487917146145</v>
      </c>
      <c r="BG25" s="40">
        <v>43.45</v>
      </c>
      <c r="BH25" s="107">
        <f>100/4*BI25/2</f>
        <v>150</v>
      </c>
      <c r="BI25" s="112">
        <v>12</v>
      </c>
      <c r="BJ25" s="38" t="s">
        <v>94</v>
      </c>
      <c r="BK25" s="48">
        <v>0</v>
      </c>
      <c r="BL25" s="38" t="s">
        <v>165</v>
      </c>
      <c r="BM25" s="44" t="s">
        <v>165</v>
      </c>
      <c r="BN25" s="50" t="s">
        <v>165</v>
      </c>
      <c r="BO25" s="52" t="s">
        <v>165</v>
      </c>
      <c r="BP25" s="107"/>
      <c r="BQ25" s="48">
        <v>0</v>
      </c>
      <c r="BR25" s="38" t="s">
        <v>165</v>
      </c>
      <c r="BS25" s="44" t="s">
        <v>165</v>
      </c>
      <c r="BT25" s="50" t="s">
        <v>165</v>
      </c>
      <c r="BU25" s="52" t="s">
        <v>165</v>
      </c>
      <c r="BV25" s="107"/>
      <c r="BW25" s="111">
        <f>BX25+BZ25</f>
        <v>153.2150776053215</v>
      </c>
      <c r="BX25" s="39">
        <f>1200/(BY25/CA25)*0.8</f>
        <v>53.21507760532151</v>
      </c>
      <c r="BY25" s="40">
        <v>144.32</v>
      </c>
      <c r="BZ25" s="41">
        <f>(100/4*CA25)/2</f>
        <v>100</v>
      </c>
      <c r="CA25" s="112">
        <v>8</v>
      </c>
      <c r="CB25" s="38" t="s">
        <v>94</v>
      </c>
      <c r="CC25" s="107"/>
      <c r="CD25" s="107"/>
      <c r="CE25" s="107"/>
      <c r="CF25" s="107"/>
      <c r="CG25" s="107"/>
      <c r="CH25" s="107"/>
      <c r="CI25" s="107"/>
    </row>
    <row r="26" spans="1:87" s="72" customFormat="1" ht="12.75">
      <c r="A26" s="80" t="s">
        <v>54</v>
      </c>
      <c r="B26" s="43" t="s">
        <v>70</v>
      </c>
      <c r="C26" s="37" t="s">
        <v>72</v>
      </c>
      <c r="D26" s="37" t="s">
        <v>7</v>
      </c>
      <c r="E26" s="46">
        <f>F26*(I26+O26+U26+AA26+AG26+AM26+AS26+AY26+BE26+BK26+BQ26+BW26)</f>
        <v>1146.5339555594953</v>
      </c>
      <c r="F26" s="44">
        <f>IF(D26="MDR",1.3,0)+IF(D26="D12",1.19,0)+IF(D26="D14",1.13,0)+IF(D26="D16",1.08,0)+IF(D26="D19",1.04,0)+IF(D26="D20",1.02,0)+IF(D26="D35",1.1,0)+IF(D26="D50",1.16,0)+IF(D26="M12",1.13,0)+IF(D26="M14",1.08,0)+IF(D26="M16",1.05,0)+IF(D26="M19",1.01,0)+IF(D26="M20",1,0)+IF(D26="M40",1.04,0)+IF(D26="M50",1.07,0)</f>
        <v>1.13</v>
      </c>
      <c r="G26" s="45">
        <f>IF(I26&gt;0,1,0)+IF(O26&gt;0,1,0)+IF(U26&gt;0,1,0)+IF(AA26&gt;0,1,0)+IF(AG26&gt;0,1,0)+IF(AM26&gt;0,1,0)+IF(AS26&gt;0,1,0)+IF(AY26&gt;0,1,0)+IF(BE26&gt;0,1,0)+IF(BK26&gt;0,1,0)+IF(BQ26&gt;0,1,0)+IF(BW26&gt;0,1,0)</f>
        <v>9</v>
      </c>
      <c r="H26" s="38">
        <f>E26/G26</f>
        <v>127.39266172883282</v>
      </c>
      <c r="I26" s="48">
        <f>J26+L26</f>
        <v>110.16311779644462</v>
      </c>
      <c r="J26" s="38">
        <f>1200/(K26/M26)</f>
        <v>35.16311779644462</v>
      </c>
      <c r="K26" s="44">
        <v>102.38</v>
      </c>
      <c r="L26" s="50">
        <f>100/4*M26</f>
        <v>75</v>
      </c>
      <c r="M26" s="52">
        <v>3</v>
      </c>
      <c r="N26" s="38"/>
      <c r="O26" s="48">
        <f>P26+R26</f>
        <v>79.8136645962733</v>
      </c>
      <c r="P26" s="38">
        <f>1200/(Q26/S26)</f>
        <v>29.81366459627329</v>
      </c>
      <c r="Q26" s="44">
        <v>80.5</v>
      </c>
      <c r="R26" s="50">
        <f>100/4*S26</f>
        <v>50</v>
      </c>
      <c r="S26" s="52">
        <v>2</v>
      </c>
      <c r="T26" s="38"/>
      <c r="U26" s="48">
        <v>0</v>
      </c>
      <c r="V26" s="38" t="s">
        <v>349</v>
      </c>
      <c r="W26" s="44" t="s">
        <v>349</v>
      </c>
      <c r="X26" s="50" t="s">
        <v>349</v>
      </c>
      <c r="Y26" s="52" t="s">
        <v>349</v>
      </c>
      <c r="AA26" s="48">
        <f>AB26+AD26</f>
        <v>89.2349190779794</v>
      </c>
      <c r="AB26" s="38">
        <f>1200/(AC26/AE26)</f>
        <v>39.2349190779794</v>
      </c>
      <c r="AC26" s="44">
        <v>61.17</v>
      </c>
      <c r="AD26" s="50">
        <f>100/4*AE26</f>
        <v>50</v>
      </c>
      <c r="AE26" s="52">
        <v>2</v>
      </c>
      <c r="AG26" s="48">
        <f>AH26+AJ26</f>
        <v>115.84362139917695</v>
      </c>
      <c r="AH26" s="38">
        <f>1200/(AI26/AK26)/1.5</f>
        <v>65.84362139917695</v>
      </c>
      <c r="AI26" s="44">
        <v>24.3</v>
      </c>
      <c r="AJ26" s="50">
        <f>100/4*AK26</f>
        <v>50</v>
      </c>
      <c r="AK26" s="52">
        <v>2</v>
      </c>
      <c r="AL26" s="43" t="s">
        <v>70</v>
      </c>
      <c r="AM26" s="48">
        <v>0</v>
      </c>
      <c r="AN26" s="38" t="s">
        <v>165</v>
      </c>
      <c r="AO26" s="44" t="s">
        <v>165</v>
      </c>
      <c r="AP26" s="50" t="s">
        <v>165</v>
      </c>
      <c r="AQ26" s="52" t="s">
        <v>165</v>
      </c>
      <c r="AS26" s="48">
        <f>(AT26+AV26)/1.3</f>
        <v>114.76631365337053</v>
      </c>
      <c r="AT26" s="38">
        <f>1200/(AU26/AW26)</f>
        <v>74.19620774938168</v>
      </c>
      <c r="AU26" s="44">
        <v>48.52</v>
      </c>
      <c r="AV26" s="50">
        <f>100/4*AW26</f>
        <v>75</v>
      </c>
      <c r="AW26" s="52">
        <v>3</v>
      </c>
      <c r="AY26" s="48">
        <f>(AZ26+BB26)/1.1</f>
        <v>107.8416251707575</v>
      </c>
      <c r="AZ26" s="38">
        <f>1200/(BA26/BC26)</f>
        <v>43.62578768783326</v>
      </c>
      <c r="BA26" s="44">
        <v>82.52</v>
      </c>
      <c r="BB26" s="50">
        <f>100/4*BC26</f>
        <v>75</v>
      </c>
      <c r="BC26" s="51">
        <v>3</v>
      </c>
      <c r="BE26" s="111">
        <f>BF26+BH26</f>
        <v>127.96610169491527</v>
      </c>
      <c r="BF26" s="39">
        <f>250/(BG26/BI26)</f>
        <v>52.96610169491526</v>
      </c>
      <c r="BG26" s="40">
        <v>28.32</v>
      </c>
      <c r="BH26" s="107">
        <f>100/4*BI26/2</f>
        <v>75</v>
      </c>
      <c r="BI26" s="112">
        <v>6</v>
      </c>
      <c r="BJ26" s="38" t="s">
        <v>70</v>
      </c>
      <c r="BK26" s="111">
        <f>BL26+BN26</f>
        <v>160.87507926442612</v>
      </c>
      <c r="BL26" s="39">
        <f>240/(BM26/BO26)</f>
        <v>60.87507926442613</v>
      </c>
      <c r="BM26" s="40">
        <v>31.54</v>
      </c>
      <c r="BN26" s="107">
        <f>100/4*BO26/2</f>
        <v>100</v>
      </c>
      <c r="BO26" s="112">
        <v>8</v>
      </c>
      <c r="BP26" s="107"/>
      <c r="BQ26" s="48">
        <v>0</v>
      </c>
      <c r="BR26" s="38" t="s">
        <v>165</v>
      </c>
      <c r="BS26" s="44" t="s">
        <v>165</v>
      </c>
      <c r="BT26" s="50" t="s">
        <v>165</v>
      </c>
      <c r="BU26" s="52" t="s">
        <v>165</v>
      </c>
      <c r="BV26" s="107"/>
      <c r="BW26" s="111">
        <f>BX26+BZ26</f>
        <v>108.12737642585552</v>
      </c>
      <c r="BX26" s="39">
        <f>1200/(BY26/CA26)*0.8</f>
        <v>45.627376425855516</v>
      </c>
      <c r="BY26" s="40">
        <v>105.2</v>
      </c>
      <c r="BZ26" s="41">
        <f>(100/4*CA26)/2</f>
        <v>62.5</v>
      </c>
      <c r="CA26" s="112">
        <v>5</v>
      </c>
      <c r="CB26" s="38" t="s">
        <v>70</v>
      </c>
      <c r="CC26" s="107"/>
      <c r="CD26" s="107"/>
      <c r="CE26" s="107"/>
      <c r="CF26" s="107"/>
      <c r="CG26" s="107"/>
      <c r="CH26" s="107"/>
      <c r="CI26" s="107"/>
    </row>
    <row r="27" spans="1:87" s="72" customFormat="1" ht="12.75">
      <c r="A27" s="80" t="s">
        <v>55</v>
      </c>
      <c r="B27" s="43" t="s">
        <v>101</v>
      </c>
      <c r="C27" s="37" t="s">
        <v>4</v>
      </c>
      <c r="D27" s="37" t="s">
        <v>5</v>
      </c>
      <c r="E27" s="46">
        <f>F27*(I27+O27+U27+AA27+AG27+AM27+AS27+AY27+BE27+BK27+BQ27+BW27)</f>
        <v>1128.0743055179018</v>
      </c>
      <c r="F27" s="44">
        <f>IF(D27="MDR",1.3,0)+IF(D27="D12",1.19,0)+IF(D27="D14",1.13,0)+IF(D27="D16",1.08,0)+IF(D27="D19",1.04,0)+IF(D27="D20",1.02,0)+IF(D27="D35",1.1,0)+IF(D27="D50",1.16,0)+IF(D27="M12",1.13,0)+IF(D27="M14",1.08,0)+IF(D27="M16",1.05,0)+IF(D27="M19",1.01,0)+IF(D27="M20",1,0)+IF(D27="M40",1.04,0)+IF(D27="M50",1.07,0)</f>
        <v>1.01</v>
      </c>
      <c r="G27" s="45">
        <f>IF(I27&gt;0,1,0)+IF(O27&gt;0,1,0)+IF(U27&gt;0,1,0)+IF(AA27&gt;0,1,0)+IF(AG27&gt;0,1,0)+IF(AM27&gt;0,1,0)+IF(AS27&gt;0,1,0)+IF(AY27&gt;0,1,0)+IF(BE27&gt;0,1,0)+IF(BK27&gt;0,1,0)+IF(BQ27&gt;0,1,0)+IF(BW27&gt;0,1,0)</f>
        <v>4</v>
      </c>
      <c r="H27" s="38">
        <f>E27/G27</f>
        <v>282.01857637947546</v>
      </c>
      <c r="I27" s="48">
        <v>0</v>
      </c>
      <c r="J27" s="38" t="s">
        <v>165</v>
      </c>
      <c r="K27" s="44" t="s">
        <v>165</v>
      </c>
      <c r="L27" s="50" t="s">
        <v>165</v>
      </c>
      <c r="M27" s="52" t="s">
        <v>165</v>
      </c>
      <c r="N27" s="45"/>
      <c r="O27" s="48">
        <v>0</v>
      </c>
      <c r="P27" s="38" t="s">
        <v>165</v>
      </c>
      <c r="Q27" s="44" t="s">
        <v>165</v>
      </c>
      <c r="R27" s="50" t="s">
        <v>165</v>
      </c>
      <c r="S27" s="52" t="s">
        <v>165</v>
      </c>
      <c r="T27" s="38"/>
      <c r="U27" s="48">
        <v>0</v>
      </c>
      <c r="V27" s="38" t="s">
        <v>165</v>
      </c>
      <c r="W27" s="44" t="s">
        <v>165</v>
      </c>
      <c r="X27" s="50" t="s">
        <v>165</v>
      </c>
      <c r="Y27" s="52" t="s">
        <v>165</v>
      </c>
      <c r="AA27" s="48">
        <v>0</v>
      </c>
      <c r="AB27" s="38" t="s">
        <v>165</v>
      </c>
      <c r="AC27" s="44" t="s">
        <v>165</v>
      </c>
      <c r="AD27" s="50" t="s">
        <v>165</v>
      </c>
      <c r="AE27" s="52" t="s">
        <v>165</v>
      </c>
      <c r="AG27" s="48">
        <f>AH27+AJ27</f>
        <v>282.5966850828729</v>
      </c>
      <c r="AH27" s="38">
        <f>1200/(AI27/AK27)/1.5</f>
        <v>132.5966850828729</v>
      </c>
      <c r="AI27" s="44">
        <v>36.2</v>
      </c>
      <c r="AJ27" s="50">
        <f>100/4*AK27</f>
        <v>150</v>
      </c>
      <c r="AK27" s="52">
        <v>6</v>
      </c>
      <c r="AL27" s="43" t="s">
        <v>101</v>
      </c>
      <c r="AM27" s="48">
        <v>0</v>
      </c>
      <c r="AN27" s="38" t="s">
        <v>165</v>
      </c>
      <c r="AO27" s="44" t="s">
        <v>165</v>
      </c>
      <c r="AP27" s="50" t="s">
        <v>165</v>
      </c>
      <c r="AQ27" s="52" t="s">
        <v>165</v>
      </c>
      <c r="AS27" s="48">
        <v>0</v>
      </c>
      <c r="AT27" s="38" t="s">
        <v>165</v>
      </c>
      <c r="AU27" s="44" t="s">
        <v>165</v>
      </c>
      <c r="AV27" s="50" t="s">
        <v>165</v>
      </c>
      <c r="AW27" s="52" t="s">
        <v>165</v>
      </c>
      <c r="AY27" s="48">
        <v>0</v>
      </c>
      <c r="AZ27" s="38" t="s">
        <v>165</v>
      </c>
      <c r="BA27" s="44" t="s">
        <v>165</v>
      </c>
      <c r="BB27" s="50" t="s">
        <v>165</v>
      </c>
      <c r="BC27" s="52" t="s">
        <v>165</v>
      </c>
      <c r="BE27" s="48">
        <v>0</v>
      </c>
      <c r="BF27" s="38" t="s">
        <v>165</v>
      </c>
      <c r="BG27" s="44" t="s">
        <v>165</v>
      </c>
      <c r="BH27" s="50" t="s">
        <v>165</v>
      </c>
      <c r="BI27" s="52" t="s">
        <v>165</v>
      </c>
      <c r="BJ27" s="38" t="s">
        <v>101</v>
      </c>
      <c r="BK27" s="111">
        <f>BL27+BN27</f>
        <v>308.7062256809338</v>
      </c>
      <c r="BL27" s="39">
        <f>240/(BM27/BO27)</f>
        <v>171.20622568093384</v>
      </c>
      <c r="BM27" s="40">
        <v>15.42</v>
      </c>
      <c r="BN27" s="107">
        <f>100/4*BO27/2</f>
        <v>137.5</v>
      </c>
      <c r="BO27" s="112">
        <v>11</v>
      </c>
      <c r="BP27" s="107"/>
      <c r="BQ27" s="111">
        <f>BR27+BT27</f>
        <v>295.5810097660594</v>
      </c>
      <c r="BR27" s="39">
        <f>1200/(BS27/BU27)/1.9</f>
        <v>145.5810097660594</v>
      </c>
      <c r="BS27" s="40">
        <v>26.03</v>
      </c>
      <c r="BT27" s="41">
        <f>100/4*BU27</f>
        <v>150</v>
      </c>
      <c r="BU27" s="112">
        <v>6</v>
      </c>
      <c r="BV27" s="107"/>
      <c r="BW27" s="111">
        <f>BX27+BZ27</f>
        <v>230.02133245815554</v>
      </c>
      <c r="BX27" s="39">
        <f>1200/(BY27/CA27)*0.8</f>
        <v>105.02133245815556</v>
      </c>
      <c r="BY27" s="40">
        <v>91.41</v>
      </c>
      <c r="BZ27" s="41">
        <f>(100/4*CA27)/2</f>
        <v>125</v>
      </c>
      <c r="CA27" s="112">
        <v>10</v>
      </c>
      <c r="CB27" s="38" t="s">
        <v>101</v>
      </c>
      <c r="CC27" s="107"/>
      <c r="CD27" s="107"/>
      <c r="CE27" s="107"/>
      <c r="CF27" s="107"/>
      <c r="CG27" s="107"/>
      <c r="CH27" s="107"/>
      <c r="CI27" s="107"/>
    </row>
    <row r="28" spans="1:87" s="72" customFormat="1" ht="12.75">
      <c r="A28" s="80" t="s">
        <v>56</v>
      </c>
      <c r="B28" s="43" t="s">
        <v>136</v>
      </c>
      <c r="C28" s="37" t="s">
        <v>137</v>
      </c>
      <c r="D28" s="37" t="s">
        <v>133</v>
      </c>
      <c r="E28" s="46">
        <f>F28*(I28+O28+U28+AA28+AG28+AM28+AS28+AY28+BE28+BK28+BQ28+BW28)</f>
        <v>1127.9853853187715</v>
      </c>
      <c r="F28" s="44">
        <f>IF(D28="MDR",1.3,0)+IF(D28="D12",1.19,0)+IF(D28="D14",1.13,0)+IF(D28="D16",1.08,0)+IF(D28="D19",1.04,0)+IF(D28="D20",1.02,0)+IF(D28="D35",1.1,0)+IF(D28="D50",1.16,0)+IF(D28="M12",1.13,0)+IF(D28="M14",1.08,0)+IF(D28="M16",1.05,0)+IF(D28="M19",1.01,0)+IF(D28="M20",1,0)+IF(D28="M40",1.04,0)+IF(D28="M50",1.07,0)</f>
        <v>1.02</v>
      </c>
      <c r="G28" s="45">
        <f>IF(I28&gt;0,1,0)+IF(O28&gt;0,1,0)+IF(U28&gt;0,1,0)+IF(AA28&gt;0,1,0)+IF(AG28&gt;0,1,0)+IF(AM28&gt;0,1,0)+IF(AS28&gt;0,1,0)+IF(AY28&gt;0,1,0)+IF(BE28&gt;0,1,0)+IF(BK28&gt;0,1,0)+IF(BQ28&gt;0,1,0)+IF(BW28&gt;0,1,0)</f>
        <v>5</v>
      </c>
      <c r="H28" s="38">
        <f>E28/G28</f>
        <v>225.59707706375428</v>
      </c>
      <c r="I28" s="48">
        <v>0</v>
      </c>
      <c r="J28" s="38" t="s">
        <v>165</v>
      </c>
      <c r="K28" s="44" t="s">
        <v>165</v>
      </c>
      <c r="L28" s="50" t="s">
        <v>165</v>
      </c>
      <c r="M28" s="52" t="s">
        <v>165</v>
      </c>
      <c r="N28" s="38"/>
      <c r="O28" s="48">
        <v>0</v>
      </c>
      <c r="P28" s="38" t="s">
        <v>165</v>
      </c>
      <c r="Q28" s="44" t="s">
        <v>165</v>
      </c>
      <c r="R28" s="50" t="s">
        <v>165</v>
      </c>
      <c r="S28" s="52" t="s">
        <v>165</v>
      </c>
      <c r="T28" s="45"/>
      <c r="U28" s="48">
        <f>V28+X28</f>
        <v>207.70158511371469</v>
      </c>
      <c r="V28" s="38">
        <f>1200/(W28/Y28)</f>
        <v>82.70158511371469</v>
      </c>
      <c r="W28" s="44">
        <v>72.55</v>
      </c>
      <c r="X28" s="50">
        <f>100/4*Y28</f>
        <v>125</v>
      </c>
      <c r="Y28" s="52">
        <v>5</v>
      </c>
      <c r="AA28" s="48">
        <f>AB28+AD28</f>
        <v>196.28430557205655</v>
      </c>
      <c r="AB28" s="38">
        <f>1200/(AC28/AE28)</f>
        <v>71.28430557205655</v>
      </c>
      <c r="AC28" s="44">
        <v>84.17</v>
      </c>
      <c r="AD28" s="50">
        <f>100/4*AE28</f>
        <v>125</v>
      </c>
      <c r="AE28" s="52">
        <v>5</v>
      </c>
      <c r="AG28" s="48">
        <f>AH28+AJ28</f>
        <v>249.64708324683414</v>
      </c>
      <c r="AH28" s="38">
        <f>1200/(AI28/AK28)/1.5</f>
        <v>99.64708324683413</v>
      </c>
      <c r="AI28" s="44">
        <v>48.17</v>
      </c>
      <c r="AJ28" s="50">
        <f>100/4*AK28</f>
        <v>150</v>
      </c>
      <c r="AK28" s="52">
        <v>6</v>
      </c>
      <c r="AL28" s="43" t="s">
        <v>136</v>
      </c>
      <c r="AM28" s="48">
        <v>0</v>
      </c>
      <c r="AN28" s="38" t="s">
        <v>165</v>
      </c>
      <c r="AO28" s="44" t="s">
        <v>165</v>
      </c>
      <c r="AP28" s="50" t="s">
        <v>165</v>
      </c>
      <c r="AQ28" s="52" t="s">
        <v>165</v>
      </c>
      <c r="AS28" s="48">
        <v>0</v>
      </c>
      <c r="AT28" s="38" t="s">
        <v>165</v>
      </c>
      <c r="AU28" s="44" t="s">
        <v>165</v>
      </c>
      <c r="AV28" s="50" t="s">
        <v>165</v>
      </c>
      <c r="AW28" s="52" t="s">
        <v>165</v>
      </c>
      <c r="AY28" s="48">
        <v>0</v>
      </c>
      <c r="AZ28" s="38" t="s">
        <v>165</v>
      </c>
      <c r="BA28" s="44" t="s">
        <v>165</v>
      </c>
      <c r="BB28" s="50" t="s">
        <v>165</v>
      </c>
      <c r="BC28" s="52" t="s">
        <v>165</v>
      </c>
      <c r="BE28" s="111">
        <f>BF28+BH28</f>
        <v>242.27929867733008</v>
      </c>
      <c r="BF28" s="39">
        <f>250/(BG28/BI28)</f>
        <v>92.27929867733006</v>
      </c>
      <c r="BG28" s="40">
        <v>32.51</v>
      </c>
      <c r="BH28" s="107">
        <f>100/4*BI28/2</f>
        <v>150</v>
      </c>
      <c r="BI28" s="112">
        <v>12</v>
      </c>
      <c r="BJ28" s="38" t="s">
        <v>136</v>
      </c>
      <c r="BK28" s="48">
        <v>0</v>
      </c>
      <c r="BL28" s="38" t="s">
        <v>165</v>
      </c>
      <c r="BM28" s="44" t="s">
        <v>165</v>
      </c>
      <c r="BN28" s="50" t="s">
        <v>165</v>
      </c>
      <c r="BO28" s="52" t="s">
        <v>165</v>
      </c>
      <c r="BP28" s="107"/>
      <c r="BQ28" s="48">
        <v>0</v>
      </c>
      <c r="BR28" s="38" t="s">
        <v>165</v>
      </c>
      <c r="BS28" s="44" t="s">
        <v>165</v>
      </c>
      <c r="BT28" s="50" t="s">
        <v>165</v>
      </c>
      <c r="BU28" s="52" t="s">
        <v>165</v>
      </c>
      <c r="BV28" s="107"/>
      <c r="BW28" s="111">
        <f>BX28+BZ28</f>
        <v>209.95575221238937</v>
      </c>
      <c r="BX28" s="39">
        <f>1200/(BY28/CA28)*0.8</f>
        <v>84.95575221238937</v>
      </c>
      <c r="BY28" s="40">
        <v>113</v>
      </c>
      <c r="BZ28" s="41">
        <f>(100/4*CA28)/2</f>
        <v>125</v>
      </c>
      <c r="CA28" s="112">
        <v>10</v>
      </c>
      <c r="CB28" s="38" t="s">
        <v>136</v>
      </c>
      <c r="CC28" s="107"/>
      <c r="CD28" s="107"/>
      <c r="CE28" s="107"/>
      <c r="CF28" s="107"/>
      <c r="CG28" s="107"/>
      <c r="CH28" s="107"/>
      <c r="CI28" s="107"/>
    </row>
    <row r="29" spans="1:87" s="72" customFormat="1" ht="12.75">
      <c r="A29" s="80" t="s">
        <v>57</v>
      </c>
      <c r="B29" s="43" t="s">
        <v>290</v>
      </c>
      <c r="C29" s="37" t="s">
        <v>334</v>
      </c>
      <c r="D29" s="37" t="s">
        <v>17</v>
      </c>
      <c r="E29" s="46">
        <f>F29*(I29+O29+U29+AA29+AG29+AM29+AS29+AY29+BE29+BK29+BQ29+BW29)</f>
        <v>1053.868665621965</v>
      </c>
      <c r="F29" s="44">
        <f>IF(D29="MDR",1.3,0)+IF(D29="D12",1.19,0)+IF(D29="D14",1.13,0)+IF(D29="D16",1.08,0)+IF(D29="D19",1.04,0)+IF(D29="D20",1.02,0)+IF(D29="D35",1.1,0)+IF(D29="D50",1.16,0)+IF(D29="M12",1.13,0)+IF(D29="M14",1.08,0)+IF(D29="M16",1.05,0)+IF(D29="M19",1.01,0)+IF(D29="M20",1,0)+IF(D29="M40",1.04,0)+IF(D29="M50",1.07,0)</f>
        <v>1.3</v>
      </c>
      <c r="G29" s="45">
        <f>IF(I29&gt;0,1,0)+IF(O29&gt;0,1,0)+IF(U29&gt;0,1,0)+IF(AA29&gt;0,1,0)+IF(AG29&gt;0,1,0)+IF(AM29&gt;0,1,0)+IF(AS29&gt;0,1,0)+IF(AY29&gt;0,1,0)+IF(BE29&gt;0,1,0)+IF(BK29&gt;0,1,0)+IF(BQ29&gt;0,1,0)+IF(BW29&gt;0,1,0)</f>
        <v>4</v>
      </c>
      <c r="H29" s="38">
        <f>E29/G29</f>
        <v>263.46716640549124</v>
      </c>
      <c r="I29" s="48">
        <v>0</v>
      </c>
      <c r="J29" s="38" t="s">
        <v>165</v>
      </c>
      <c r="K29" s="44" t="s">
        <v>165</v>
      </c>
      <c r="L29" s="50" t="s">
        <v>165</v>
      </c>
      <c r="M29" s="52" t="s">
        <v>165</v>
      </c>
      <c r="N29" s="38"/>
      <c r="O29" s="48">
        <v>0</v>
      </c>
      <c r="P29" s="38" t="s">
        <v>165</v>
      </c>
      <c r="Q29" s="44" t="s">
        <v>165</v>
      </c>
      <c r="R29" s="50" t="s">
        <v>165</v>
      </c>
      <c r="S29" s="52" t="s">
        <v>165</v>
      </c>
      <c r="T29" s="38"/>
      <c r="U29" s="48">
        <v>0</v>
      </c>
      <c r="V29" s="38" t="s">
        <v>165</v>
      </c>
      <c r="W29" s="44" t="s">
        <v>165</v>
      </c>
      <c r="X29" s="50" t="s">
        <v>165</v>
      </c>
      <c r="Y29" s="52" t="s">
        <v>165</v>
      </c>
      <c r="Z29" s="38"/>
      <c r="AA29" s="48">
        <f>AB29+AD29</f>
        <v>236.51877133105805</v>
      </c>
      <c r="AB29" s="38">
        <f>1200/(AC29/AE29)</f>
        <v>136.51877133105805</v>
      </c>
      <c r="AC29" s="44">
        <v>35.16</v>
      </c>
      <c r="AD29" s="50">
        <f>100/4*AE29</f>
        <v>100</v>
      </c>
      <c r="AE29" s="52">
        <v>4</v>
      </c>
      <c r="AF29" s="38"/>
      <c r="AG29" s="48">
        <v>0</v>
      </c>
      <c r="AH29" s="38" t="s">
        <v>165</v>
      </c>
      <c r="AI29" s="44" t="s">
        <v>165</v>
      </c>
      <c r="AJ29" s="50" t="s">
        <v>165</v>
      </c>
      <c r="AK29" s="52" t="s">
        <v>165</v>
      </c>
      <c r="AL29" s="43" t="s">
        <v>290</v>
      </c>
      <c r="AM29" s="48">
        <f>AP29+AN29</f>
        <v>104.55214465937763</v>
      </c>
      <c r="AN29" s="38">
        <f>1200/(AO29/AQ29)/3</f>
        <v>42.052144659377625</v>
      </c>
      <c r="AO29" s="44">
        <v>47.56</v>
      </c>
      <c r="AP29" s="50">
        <f>(100/4*AQ29)/2</f>
        <v>62.5</v>
      </c>
      <c r="AQ29" s="52">
        <v>5</v>
      </c>
      <c r="AR29" s="38"/>
      <c r="AS29" s="48">
        <f>(AT29+AV29)/1.3</f>
        <v>259.1692611435948</v>
      </c>
      <c r="AT29" s="38">
        <f>1200/(AU29/AW29)</f>
        <v>236.92003948667323</v>
      </c>
      <c r="AU29" s="44">
        <v>20.26</v>
      </c>
      <c r="AV29" s="50">
        <f>100/4*AW29</f>
        <v>100</v>
      </c>
      <c r="AW29" s="52">
        <v>4</v>
      </c>
      <c r="AY29" s="48">
        <f>(AZ29+BB29)/1.1</f>
        <v>210.42802719055797</v>
      </c>
      <c r="AZ29" s="38">
        <f>1200/(BA29/BC29)</f>
        <v>131.4708299096138</v>
      </c>
      <c r="BA29" s="44">
        <v>36.51</v>
      </c>
      <c r="BB29" s="50">
        <f>100/4*BC29</f>
        <v>100</v>
      </c>
      <c r="BC29" s="51">
        <v>4</v>
      </c>
      <c r="BE29" s="48">
        <v>0</v>
      </c>
      <c r="BF29" s="38" t="s">
        <v>165</v>
      </c>
      <c r="BG29" s="44" t="s">
        <v>165</v>
      </c>
      <c r="BH29" s="50" t="s">
        <v>165</v>
      </c>
      <c r="BI29" s="52" t="s">
        <v>165</v>
      </c>
      <c r="BJ29" s="38" t="s">
        <v>290</v>
      </c>
      <c r="BK29" s="48">
        <v>0</v>
      </c>
      <c r="BL29" s="38" t="s">
        <v>165</v>
      </c>
      <c r="BM29" s="44" t="s">
        <v>165</v>
      </c>
      <c r="BN29" s="50" t="s">
        <v>165</v>
      </c>
      <c r="BO29" s="52" t="s">
        <v>165</v>
      </c>
      <c r="BP29" s="107"/>
      <c r="BQ29" s="48">
        <v>0</v>
      </c>
      <c r="BR29" s="38" t="s">
        <v>165</v>
      </c>
      <c r="BS29" s="44" t="s">
        <v>165</v>
      </c>
      <c r="BT29" s="50" t="s">
        <v>165</v>
      </c>
      <c r="BU29" s="52" t="s">
        <v>165</v>
      </c>
      <c r="BV29" s="107"/>
      <c r="BW29" s="48">
        <v>0</v>
      </c>
      <c r="BX29" s="38" t="s">
        <v>165</v>
      </c>
      <c r="BY29" s="44" t="s">
        <v>165</v>
      </c>
      <c r="BZ29" s="50" t="s">
        <v>165</v>
      </c>
      <c r="CA29" s="52" t="s">
        <v>165</v>
      </c>
      <c r="CB29" s="38" t="s">
        <v>290</v>
      </c>
      <c r="CC29" s="107"/>
      <c r="CD29" s="107"/>
      <c r="CE29" s="107"/>
      <c r="CF29" s="107"/>
      <c r="CG29" s="107"/>
      <c r="CH29" s="107"/>
      <c r="CI29" s="107"/>
    </row>
    <row r="30" spans="1:87" s="72" customFormat="1" ht="12.75">
      <c r="A30" s="80" t="s">
        <v>58</v>
      </c>
      <c r="B30" s="43" t="s">
        <v>175</v>
      </c>
      <c r="C30" s="37" t="s">
        <v>176</v>
      </c>
      <c r="D30" s="37" t="s">
        <v>10</v>
      </c>
      <c r="E30" s="46">
        <f>F30*(I30+O30+U30+AA30+AG30+AM30+AS30+AY30+BE30+BK30+BQ30+BW30)</f>
        <v>1043.7780036565853</v>
      </c>
      <c r="F30" s="44">
        <f>IF(D30="MDR",1.3,0)+IF(D30="D12",1.19,0)+IF(D30="D14",1.13,0)+IF(D30="D16",1.08,0)+IF(D30="D19",1.04,0)+IF(D30="D20",1.02,0)+IF(D30="D35",1.1,0)+IF(D30="D50",1.16,0)+IF(D30="M12",1.13,0)+IF(D30="M14",1.08,0)+IF(D30="M16",1.05,0)+IF(D30="M19",1.01,0)+IF(D30="M20",1,0)+IF(D30="M40",1.04,0)+IF(D30="M50",1.07,0)</f>
        <v>1.04</v>
      </c>
      <c r="G30" s="45">
        <f>IF(I30&gt;0,1,0)+IF(O30&gt;0,1,0)+IF(U30&gt;0,1,0)+IF(AA30&gt;0,1,0)+IF(AG30&gt;0,1,0)+IF(AM30&gt;0,1,0)+IF(AS30&gt;0,1,0)+IF(AY30&gt;0,1,0)+IF(BE30&gt;0,1,0)+IF(BK30&gt;0,1,0)+IF(BQ30&gt;0,1,0)+IF(BW30&gt;0,1,0)</f>
        <v>4</v>
      </c>
      <c r="H30" s="38">
        <f>E30/G30</f>
        <v>260.9445009141463</v>
      </c>
      <c r="I30" s="48">
        <v>0</v>
      </c>
      <c r="J30" s="38" t="s">
        <v>165</v>
      </c>
      <c r="K30" s="44" t="s">
        <v>165</v>
      </c>
      <c r="L30" s="50" t="s">
        <v>165</v>
      </c>
      <c r="M30" s="52" t="s">
        <v>165</v>
      </c>
      <c r="N30" s="38"/>
      <c r="O30" s="48">
        <v>0</v>
      </c>
      <c r="P30" s="38" t="s">
        <v>165</v>
      </c>
      <c r="Q30" s="44" t="s">
        <v>165</v>
      </c>
      <c r="R30" s="50" t="s">
        <v>165</v>
      </c>
      <c r="S30" s="52" t="s">
        <v>165</v>
      </c>
      <c r="T30" s="38"/>
      <c r="U30" s="48">
        <f>V30+X30</f>
        <v>269.7206518124376</v>
      </c>
      <c r="V30" s="38">
        <f>1200/(W30/Y30)</f>
        <v>119.72065181243764</v>
      </c>
      <c r="W30" s="44">
        <v>60.14</v>
      </c>
      <c r="X30" s="50">
        <f>100/4*Y30</f>
        <v>150</v>
      </c>
      <c r="Y30" s="52">
        <v>6</v>
      </c>
      <c r="AA30" s="48">
        <f>AB30+AD30</f>
        <v>252.01190138849532</v>
      </c>
      <c r="AB30" s="38">
        <f>1200/(AC30/AE30)</f>
        <v>102.01190138849532</v>
      </c>
      <c r="AC30" s="44">
        <v>70.58</v>
      </c>
      <c r="AD30" s="50">
        <f>100/4*AE30</f>
        <v>150</v>
      </c>
      <c r="AE30" s="52">
        <v>6</v>
      </c>
      <c r="AG30" s="48">
        <f>AH30+AJ30</f>
        <v>213.77052818464267</v>
      </c>
      <c r="AH30" s="38">
        <f>1200/(AI30/AK30)/1.5</f>
        <v>88.77052818464269</v>
      </c>
      <c r="AI30" s="44">
        <v>45.06</v>
      </c>
      <c r="AJ30" s="50">
        <f>100/4*AK30</f>
        <v>125</v>
      </c>
      <c r="AK30" s="52">
        <v>5</v>
      </c>
      <c r="AL30" s="43" t="s">
        <v>175</v>
      </c>
      <c r="AM30" s="48">
        <v>0</v>
      </c>
      <c r="AN30" s="38" t="s">
        <v>165</v>
      </c>
      <c r="AO30" s="44" t="s">
        <v>165</v>
      </c>
      <c r="AP30" s="50" t="s">
        <v>165</v>
      </c>
      <c r="AQ30" s="52" t="s">
        <v>165</v>
      </c>
      <c r="AS30" s="48">
        <v>0</v>
      </c>
      <c r="AT30" s="38" t="s">
        <v>165</v>
      </c>
      <c r="AU30" s="44" t="s">
        <v>165</v>
      </c>
      <c r="AV30" s="50" t="s">
        <v>165</v>
      </c>
      <c r="AW30" s="52" t="s">
        <v>165</v>
      </c>
      <c r="AY30" s="48">
        <v>0</v>
      </c>
      <c r="AZ30" s="38" t="s">
        <v>165</v>
      </c>
      <c r="BA30" s="44" t="s">
        <v>165</v>
      </c>
      <c r="BB30" s="50" t="s">
        <v>165</v>
      </c>
      <c r="BC30" s="52" t="s">
        <v>165</v>
      </c>
      <c r="BE30" s="48">
        <v>0</v>
      </c>
      <c r="BF30" s="38" t="s">
        <v>165</v>
      </c>
      <c r="BG30" s="44" t="s">
        <v>165</v>
      </c>
      <c r="BH30" s="50" t="s">
        <v>165</v>
      </c>
      <c r="BI30" s="52" t="s">
        <v>165</v>
      </c>
      <c r="BJ30" s="38" t="s">
        <v>175</v>
      </c>
      <c r="BK30" s="48">
        <v>0</v>
      </c>
      <c r="BL30" s="38" t="s">
        <v>165</v>
      </c>
      <c r="BM30" s="44" t="s">
        <v>165</v>
      </c>
      <c r="BN30" s="50" t="s">
        <v>165</v>
      </c>
      <c r="BO30" s="52" t="s">
        <v>165</v>
      </c>
      <c r="BP30" s="107"/>
      <c r="BQ30" s="48">
        <v>0</v>
      </c>
      <c r="BR30" s="38" t="s">
        <v>165</v>
      </c>
      <c r="BS30" s="44" t="s">
        <v>165</v>
      </c>
      <c r="BT30" s="50" t="s">
        <v>165</v>
      </c>
      <c r="BU30" s="52" t="s">
        <v>165</v>
      </c>
      <c r="BV30" s="107"/>
      <c r="BW30" s="111">
        <f>BX30+BZ30</f>
        <v>268.129614438064</v>
      </c>
      <c r="BX30" s="39">
        <f>1200/(BY30/CA30)*0.8</f>
        <v>118.12961443806398</v>
      </c>
      <c r="BY30" s="40">
        <v>97.52</v>
      </c>
      <c r="BZ30" s="41">
        <f>(100/4*CA30)/2</f>
        <v>150</v>
      </c>
      <c r="CA30" s="112">
        <v>12</v>
      </c>
      <c r="CB30" s="38" t="s">
        <v>175</v>
      </c>
      <c r="CC30" s="107"/>
      <c r="CD30" s="107"/>
      <c r="CE30" s="107"/>
      <c r="CF30" s="107"/>
      <c r="CG30" s="107"/>
      <c r="CH30" s="107"/>
      <c r="CI30" s="107"/>
    </row>
    <row r="31" spans="1:87" s="72" customFormat="1" ht="12.75">
      <c r="A31" s="80" t="s">
        <v>59</v>
      </c>
      <c r="B31" s="43" t="s">
        <v>155</v>
      </c>
      <c r="C31" s="37" t="s">
        <v>156</v>
      </c>
      <c r="D31" s="37" t="s">
        <v>17</v>
      </c>
      <c r="E31" s="46">
        <f>F31*(I31+O31+U31+AA31+AG31+AM31+AS31+AY31+BE31+BK31+BQ31+BW31)</f>
        <v>1032.1271562595714</v>
      </c>
      <c r="F31" s="44">
        <f>IF(D31="MDR",1.3,0)+IF(D31="D12",1.19,0)+IF(D31="D14",1.13,0)+IF(D31="D16",1.08,0)+IF(D31="D19",1.04,0)+IF(D31="D20",1.02,0)+IF(D31="D35",1.1,0)+IF(D31="D50",1.16,0)+IF(D31="M12",1.13,0)+IF(D31="M14",1.08,0)+IF(D31="M16",1.05,0)+IF(D31="M19",1.01,0)+IF(D31="M20",1,0)+IF(D31="M40",1.04,0)+IF(D31="M50",1.07,0)</f>
        <v>1.3</v>
      </c>
      <c r="G31" s="45">
        <f>IF(I31&gt;0,1,0)+IF(O31&gt;0,1,0)+IF(U31&gt;0,1,0)+IF(AA31&gt;0,1,0)+IF(AG31&gt;0,1,0)+IF(AM31&gt;0,1,0)+IF(AS31&gt;0,1,0)+IF(AY31&gt;0,1,0)+IF(BE31&gt;0,1,0)+IF(BK31&gt;0,1,0)+IF(BQ31&gt;0,1,0)+IF(BW31&gt;0,1,0)</f>
        <v>5</v>
      </c>
      <c r="H31" s="38">
        <f>E31/G31</f>
        <v>206.4254312519143</v>
      </c>
      <c r="I31" s="48">
        <v>0</v>
      </c>
      <c r="J31" s="38" t="s">
        <v>165</v>
      </c>
      <c r="K31" s="44" t="s">
        <v>165</v>
      </c>
      <c r="L31" s="50" t="s">
        <v>165</v>
      </c>
      <c r="M31" s="52" t="s">
        <v>165</v>
      </c>
      <c r="N31" s="45"/>
      <c r="O31" s="48">
        <v>0</v>
      </c>
      <c r="P31" s="38" t="s">
        <v>165</v>
      </c>
      <c r="Q31" s="44" t="s">
        <v>165</v>
      </c>
      <c r="R31" s="50" t="s">
        <v>165</v>
      </c>
      <c r="S31" s="52" t="s">
        <v>165</v>
      </c>
      <c r="T31" s="38"/>
      <c r="U31" s="48">
        <v>0</v>
      </c>
      <c r="V31" s="38" t="s">
        <v>165</v>
      </c>
      <c r="W31" s="44" t="s">
        <v>165</v>
      </c>
      <c r="X31" s="50" t="s">
        <v>165</v>
      </c>
      <c r="Y31" s="52" t="s">
        <v>165</v>
      </c>
      <c r="AA31" s="48">
        <f>AB31+AD31</f>
        <v>204.3024771838331</v>
      </c>
      <c r="AB31" s="38">
        <f>1200/(AC31/AE31)</f>
        <v>104.3024771838331</v>
      </c>
      <c r="AC31" s="44">
        <v>46.02</v>
      </c>
      <c r="AD31" s="50">
        <f>100/4*AE31</f>
        <v>100</v>
      </c>
      <c r="AE31" s="52">
        <v>4</v>
      </c>
      <c r="AG31" s="48">
        <v>0</v>
      </c>
      <c r="AH31" s="38" t="s">
        <v>165</v>
      </c>
      <c r="AI31" s="44" t="s">
        <v>165</v>
      </c>
      <c r="AJ31" s="50" t="s">
        <v>165</v>
      </c>
      <c r="AK31" s="52" t="s">
        <v>165</v>
      </c>
      <c r="AL31" s="43" t="s">
        <v>155</v>
      </c>
      <c r="AM31" s="48">
        <f>AP31+AN31</f>
        <v>104.75649693640398</v>
      </c>
      <c r="AN31" s="38">
        <f>1200/(AO31/AQ31)/3</f>
        <v>42.25649693640398</v>
      </c>
      <c r="AO31" s="44">
        <v>47.33</v>
      </c>
      <c r="AP31" s="50">
        <f>(100/4*AQ31)/2</f>
        <v>62.5</v>
      </c>
      <c r="AQ31" s="52">
        <v>5</v>
      </c>
      <c r="AS31" s="48">
        <f>(AT31+AV31)/1.3</f>
        <v>224.6153846153846</v>
      </c>
      <c r="AT31" s="38">
        <f>1200/(AU31/AW31)</f>
        <v>192</v>
      </c>
      <c r="AU31" s="44">
        <v>25</v>
      </c>
      <c r="AV31" s="50">
        <f>100/4*AW31</f>
        <v>100</v>
      </c>
      <c r="AW31" s="52">
        <v>4</v>
      </c>
      <c r="AY31" s="48">
        <f>(AZ31+BB31)/1.1</f>
        <v>106.47724613322552</v>
      </c>
      <c r="AZ31" s="38">
        <f>1200/(BA31/BC31)</f>
        <v>42.124970746548094</v>
      </c>
      <c r="BA31" s="44">
        <v>85.46</v>
      </c>
      <c r="BB31" s="50">
        <f>100/4*BC31</f>
        <v>75</v>
      </c>
      <c r="BC31" s="51">
        <v>3</v>
      </c>
      <c r="BE31" s="111">
        <f>BF31+BH31</f>
        <v>153.7923614846692</v>
      </c>
      <c r="BF31" s="39">
        <f>250/(BG31/BI31)</f>
        <v>53.79236148466918</v>
      </c>
      <c r="BG31" s="40">
        <v>37.18</v>
      </c>
      <c r="BH31" s="107">
        <f>100/4*BI31/2</f>
        <v>100</v>
      </c>
      <c r="BI31" s="112">
        <v>8</v>
      </c>
      <c r="BJ31" s="38" t="s">
        <v>155</v>
      </c>
      <c r="BK31" s="48">
        <v>0</v>
      </c>
      <c r="BL31" s="38" t="s">
        <v>165</v>
      </c>
      <c r="BM31" s="44" t="s">
        <v>165</v>
      </c>
      <c r="BN31" s="50" t="s">
        <v>165</v>
      </c>
      <c r="BO31" s="52" t="s">
        <v>165</v>
      </c>
      <c r="BP31" s="107"/>
      <c r="BQ31" s="48">
        <v>0</v>
      </c>
      <c r="BR31" s="38" t="s">
        <v>165</v>
      </c>
      <c r="BS31" s="44" t="s">
        <v>165</v>
      </c>
      <c r="BT31" s="50" t="s">
        <v>165</v>
      </c>
      <c r="BU31" s="52" t="s">
        <v>165</v>
      </c>
      <c r="BV31" s="107"/>
      <c r="BW31" s="48">
        <v>0</v>
      </c>
      <c r="BX31" s="38" t="s">
        <v>165</v>
      </c>
      <c r="BY31" s="44" t="s">
        <v>165</v>
      </c>
      <c r="BZ31" s="50" t="s">
        <v>165</v>
      </c>
      <c r="CA31" s="52" t="s">
        <v>165</v>
      </c>
      <c r="CB31" s="38" t="s">
        <v>155</v>
      </c>
      <c r="CC31" s="107"/>
      <c r="CD31" s="107"/>
      <c r="CE31" s="107"/>
      <c r="CF31" s="107"/>
      <c r="CG31" s="107"/>
      <c r="CH31" s="107"/>
      <c r="CI31" s="107"/>
    </row>
    <row r="32" spans="1:87" s="72" customFormat="1" ht="12.75">
      <c r="A32" s="80" t="s">
        <v>60</v>
      </c>
      <c r="B32" s="118" t="s">
        <v>114</v>
      </c>
      <c r="C32" s="119" t="s">
        <v>115</v>
      </c>
      <c r="D32" s="119" t="s">
        <v>126</v>
      </c>
      <c r="E32" s="120">
        <f>F32*(I32+O32+U32+AA32+AG32+AM32+AS32+AY32+BE32+BK32+BQ32+BW32)</f>
        <v>1024.6727872323765</v>
      </c>
      <c r="F32" s="121">
        <f>IF(D32="MDR",1.3,0)+IF(D32="D12",1.19,0)+IF(D32="D14",1.13,0)+IF(D32="D16",1.08,0)+IF(D32="D19",1.04,0)+IF(D32="D20",1.02,0)+IF(D32="D35",1.1,0)+IF(D32="D50",1.16,0)+IF(D32="M12",1.13,0)+IF(D32="M14",1.08,0)+IF(D32="M16",1.05,0)+IF(D32="M19",1.01,0)+IF(D32="M20",1,0)+IF(D32="M40",1.04,0)+IF(D32="M50",1.07,0)</f>
        <v>1.08</v>
      </c>
      <c r="G32" s="122">
        <f>IF(I32&gt;0,1,0)+IF(O32&gt;0,1,0)+IF(U32&gt;0,1,0)+IF(AA32&gt;0,1,0)+IF(AG32&gt;0,1,0)+IF(AM32&gt;0,1,0)+IF(AS32&gt;0,1,0)+IF(AY32&gt;0,1,0)+IF(BE32&gt;0,1,0)+IF(BK32&gt;0,1,0)+IF(BQ32&gt;0,1,0)+IF(BW32&gt;0,1,0)</f>
        <v>5</v>
      </c>
      <c r="H32" s="123">
        <f>E32/G32</f>
        <v>204.9345574464753</v>
      </c>
      <c r="I32" s="124">
        <f>J32+L32</f>
        <v>173.48438456827927</v>
      </c>
      <c r="J32" s="123">
        <f>1200/(K32/M32)</f>
        <v>73.48438456827925</v>
      </c>
      <c r="K32" s="121">
        <v>65.32</v>
      </c>
      <c r="L32" s="125">
        <f>100/4*M32</f>
        <v>100</v>
      </c>
      <c r="M32" s="128">
        <v>4</v>
      </c>
      <c r="N32" s="122"/>
      <c r="O32" s="124">
        <f>P32+R32</f>
        <v>222.4500568458665</v>
      </c>
      <c r="P32" s="123">
        <f>1200/(Q32/S32)</f>
        <v>97.4500568458665</v>
      </c>
      <c r="Q32" s="121">
        <v>61.57</v>
      </c>
      <c r="R32" s="125">
        <f>100/4*S32</f>
        <v>125</v>
      </c>
      <c r="S32" s="126">
        <v>5</v>
      </c>
      <c r="T32" s="122"/>
      <c r="U32" s="124">
        <f>V32+X32</f>
        <v>125.30040519770854</v>
      </c>
      <c r="V32" s="123">
        <f>1200/(W32/Y32)</f>
        <v>50.30040519770854</v>
      </c>
      <c r="W32" s="121">
        <v>71.57</v>
      </c>
      <c r="X32" s="125">
        <f>100/4*Y32</f>
        <v>75</v>
      </c>
      <c r="Y32" s="126">
        <v>3</v>
      </c>
      <c r="Z32" s="73"/>
      <c r="AA32" s="124">
        <f>AB32+AD32</f>
        <v>198.6738703339882</v>
      </c>
      <c r="AB32" s="123">
        <f>1200/(AC32/AE32)</f>
        <v>73.6738703339882</v>
      </c>
      <c r="AC32" s="121">
        <v>81.44</v>
      </c>
      <c r="AD32" s="125">
        <f>100/4*AE32</f>
        <v>125</v>
      </c>
      <c r="AE32" s="126">
        <v>5</v>
      </c>
      <c r="AF32" s="73"/>
      <c r="AG32" s="124">
        <v>0</v>
      </c>
      <c r="AH32" s="123" t="s">
        <v>165</v>
      </c>
      <c r="AI32" s="121" t="s">
        <v>165</v>
      </c>
      <c r="AJ32" s="125" t="s">
        <v>165</v>
      </c>
      <c r="AK32" s="126" t="s">
        <v>165</v>
      </c>
      <c r="AL32" s="118" t="s">
        <v>114</v>
      </c>
      <c r="AM32" s="124">
        <v>0</v>
      </c>
      <c r="AN32" s="123" t="s">
        <v>165</v>
      </c>
      <c r="AO32" s="121" t="s">
        <v>165</v>
      </c>
      <c r="AP32" s="125" t="s">
        <v>165</v>
      </c>
      <c r="AQ32" s="126" t="s">
        <v>165</v>
      </c>
      <c r="AR32" s="73"/>
      <c r="AS32" s="124">
        <v>0</v>
      </c>
      <c r="AT32" s="123" t="s">
        <v>165</v>
      </c>
      <c r="AU32" s="121" t="s">
        <v>165</v>
      </c>
      <c r="AV32" s="125" t="s">
        <v>165</v>
      </c>
      <c r="AW32" s="126" t="s">
        <v>165</v>
      </c>
      <c r="AX32" s="73"/>
      <c r="AY32" s="124">
        <v>0</v>
      </c>
      <c r="AZ32" s="123" t="s">
        <v>165</v>
      </c>
      <c r="BA32" s="121" t="s">
        <v>165</v>
      </c>
      <c r="BB32" s="125" t="s">
        <v>165</v>
      </c>
      <c r="BC32" s="126" t="s">
        <v>165</v>
      </c>
      <c r="BD32" s="73"/>
      <c r="BE32" s="124">
        <v>0</v>
      </c>
      <c r="BF32" s="123" t="s">
        <v>165</v>
      </c>
      <c r="BG32" s="121" t="s">
        <v>165</v>
      </c>
      <c r="BH32" s="125" t="s">
        <v>165</v>
      </c>
      <c r="BI32" s="126" t="s">
        <v>165</v>
      </c>
      <c r="BJ32" s="123" t="s">
        <v>114</v>
      </c>
      <c r="BK32" s="124">
        <v>0</v>
      </c>
      <c r="BL32" s="123" t="s">
        <v>165</v>
      </c>
      <c r="BM32" s="121" t="s">
        <v>165</v>
      </c>
      <c r="BN32" s="125" t="s">
        <v>165</v>
      </c>
      <c r="BO32" s="126" t="s">
        <v>165</v>
      </c>
      <c r="BP32" s="109"/>
      <c r="BQ32" s="124">
        <v>0</v>
      </c>
      <c r="BR32" s="123" t="s">
        <v>165</v>
      </c>
      <c r="BS32" s="121" t="s">
        <v>165</v>
      </c>
      <c r="BT32" s="125" t="s">
        <v>165</v>
      </c>
      <c r="BU32" s="126" t="s">
        <v>165</v>
      </c>
      <c r="BV32" s="109"/>
      <c r="BW32" s="132">
        <f>BX32+BZ32</f>
        <v>228.862382343395</v>
      </c>
      <c r="BX32" s="131">
        <f>1200/(BY32/CA32)*0.8</f>
        <v>103.86238234339501</v>
      </c>
      <c r="BY32" s="130">
        <v>92.43</v>
      </c>
      <c r="BZ32" s="134">
        <f>(100/4*CA32)/2</f>
        <v>125</v>
      </c>
      <c r="CA32" s="129">
        <v>10</v>
      </c>
      <c r="CB32" s="123" t="s">
        <v>114</v>
      </c>
      <c r="CC32" s="107"/>
      <c r="CD32" s="107"/>
      <c r="CE32" s="107"/>
      <c r="CF32" s="107"/>
      <c r="CG32" s="107"/>
      <c r="CH32" s="107"/>
      <c r="CI32" s="107"/>
    </row>
    <row r="33" spans="1:87" s="72" customFormat="1" ht="12.75">
      <c r="A33" s="80" t="s">
        <v>61</v>
      </c>
      <c r="B33" s="43" t="s">
        <v>161</v>
      </c>
      <c r="C33" s="37" t="s">
        <v>162</v>
      </c>
      <c r="D33" s="37" t="s">
        <v>17</v>
      </c>
      <c r="E33" s="46">
        <f>F33*(I33+O33+U33+AA33+AG33+AM33+AS33+AY33+BE33+BK33+BQ33+BW33)</f>
        <v>1012.1865124821745</v>
      </c>
      <c r="F33" s="44">
        <f>IF(D33="MDR",1.3,0)+IF(D33="D12",1.19,0)+IF(D33="D14",1.13,0)+IF(D33="D16",1.08,0)+IF(D33="D19",1.04,0)+IF(D33="D20",1.02,0)+IF(D33="D35",1.1,0)+IF(D33="D50",1.16,0)+IF(D33="M12",1.13,0)+IF(D33="M14",1.08,0)+IF(D33="M16",1.05,0)+IF(D33="M19",1.01,0)+IF(D33="M20",1,0)+IF(D33="M40",1.04,0)+IF(D33="M50",1.07,0)</f>
        <v>1.3</v>
      </c>
      <c r="G33" s="45">
        <f>IF(I33&gt;0,1,0)+IF(O33&gt;0,1,0)+IF(U33&gt;0,1,0)+IF(AA33&gt;0,1,0)+IF(AG33&gt;0,1,0)+IF(AM33&gt;0,1,0)+IF(AS33&gt;0,1,0)+IF(AY33&gt;0,1,0)+IF(BE33&gt;0,1,0)+IF(BK33&gt;0,1,0)+IF(BQ33&gt;0,1,0)+IF(BW33&gt;0,1,0)</f>
        <v>7</v>
      </c>
      <c r="H33" s="38">
        <f>E33/G33</f>
        <v>144.5980732117392</v>
      </c>
      <c r="I33" s="48">
        <f>J33+L33</f>
        <v>92.56073771945381</v>
      </c>
      <c r="J33" s="38">
        <f>1200/(K33/M33)</f>
        <v>42.560737719453805</v>
      </c>
      <c r="K33" s="44">
        <v>56.39</v>
      </c>
      <c r="L33" s="50">
        <f>100/4*M33</f>
        <v>50</v>
      </c>
      <c r="M33" s="52">
        <v>2</v>
      </c>
      <c r="N33" s="45"/>
      <c r="O33" s="48">
        <v>0</v>
      </c>
      <c r="P33" s="38" t="s">
        <v>165</v>
      </c>
      <c r="Q33" s="44" t="s">
        <v>165</v>
      </c>
      <c r="R33" s="50" t="s">
        <v>165</v>
      </c>
      <c r="S33" s="52" t="s">
        <v>165</v>
      </c>
      <c r="T33" s="38"/>
      <c r="U33" s="48">
        <v>0</v>
      </c>
      <c r="V33" s="38" t="s">
        <v>165</v>
      </c>
      <c r="W33" s="44" t="s">
        <v>165</v>
      </c>
      <c r="X33" s="50" t="s">
        <v>165</v>
      </c>
      <c r="Y33" s="52" t="s">
        <v>165</v>
      </c>
      <c r="AA33" s="48">
        <f>AB33+AD33</f>
        <v>175.7814966845595</v>
      </c>
      <c r="AB33" s="38">
        <f>1200/(AC33/AE33)</f>
        <v>75.78149668455951</v>
      </c>
      <c r="AC33" s="44">
        <v>63.34</v>
      </c>
      <c r="AD33" s="50">
        <f>100/4*AE33</f>
        <v>100</v>
      </c>
      <c r="AE33" s="52">
        <v>4</v>
      </c>
      <c r="AG33" s="48">
        <v>0</v>
      </c>
      <c r="AH33" s="38" t="s">
        <v>165</v>
      </c>
      <c r="AI33" s="44" t="s">
        <v>165</v>
      </c>
      <c r="AJ33" s="50" t="s">
        <v>165</v>
      </c>
      <c r="AK33" s="52" t="s">
        <v>165</v>
      </c>
      <c r="AL33" s="43" t="s">
        <v>161</v>
      </c>
      <c r="AM33" s="48">
        <f>AP33+AN33</f>
        <v>99.29175864606327</v>
      </c>
      <c r="AN33" s="38">
        <f>1200/(AO33/AQ33)/3</f>
        <v>36.79175864606328</v>
      </c>
      <c r="AO33" s="44">
        <v>54.36</v>
      </c>
      <c r="AP33" s="50">
        <f>(100/4*AQ33)/2</f>
        <v>62.5</v>
      </c>
      <c r="AQ33" s="52">
        <v>5</v>
      </c>
      <c r="AS33" s="48">
        <f>(AT33+AV33)/1.3</f>
        <v>77.4757786592106</v>
      </c>
      <c r="AT33" s="38">
        <f>1200/(AU33/AW33)</f>
        <v>50.718512256973796</v>
      </c>
      <c r="AU33" s="44">
        <v>47.32</v>
      </c>
      <c r="AV33" s="50">
        <f>100/4*AW33</f>
        <v>50</v>
      </c>
      <c r="AW33" s="52">
        <v>2</v>
      </c>
      <c r="AY33" s="48">
        <f>(AZ33+BB33)/1.1</f>
        <v>123.38045661540347</v>
      </c>
      <c r="AZ33" s="38">
        <f>1200/(BA33/BC33)</f>
        <v>60.71850227694384</v>
      </c>
      <c r="BA33" s="44">
        <v>59.29</v>
      </c>
      <c r="BB33" s="50">
        <f>100/4*BC33</f>
        <v>75</v>
      </c>
      <c r="BC33" s="51">
        <v>3</v>
      </c>
      <c r="BE33" s="111">
        <f>BF33+BH33</f>
        <v>131.03233830845772</v>
      </c>
      <c r="BF33" s="39">
        <f>250/(BG33/BI33)</f>
        <v>43.53233830845771</v>
      </c>
      <c r="BG33" s="40">
        <v>40.2</v>
      </c>
      <c r="BH33" s="107">
        <f>100/4*BI33/2</f>
        <v>87.5</v>
      </c>
      <c r="BI33" s="112">
        <v>7</v>
      </c>
      <c r="BJ33" s="38" t="s">
        <v>161</v>
      </c>
      <c r="BK33" s="48">
        <v>0</v>
      </c>
      <c r="BL33" s="38" t="s">
        <v>165</v>
      </c>
      <c r="BM33" s="44" t="s">
        <v>165</v>
      </c>
      <c r="BN33" s="50" t="s">
        <v>165</v>
      </c>
      <c r="BO33" s="52" t="s">
        <v>165</v>
      </c>
      <c r="BP33" s="107"/>
      <c r="BQ33" s="48">
        <v>0</v>
      </c>
      <c r="BR33" s="38" t="s">
        <v>165</v>
      </c>
      <c r="BS33" s="44" t="s">
        <v>165</v>
      </c>
      <c r="BT33" s="50" t="s">
        <v>165</v>
      </c>
      <c r="BU33" s="52" t="s">
        <v>165</v>
      </c>
      <c r="BV33" s="107"/>
      <c r="BW33" s="111">
        <f>BX33+BZ33</f>
        <v>79.08244296852439</v>
      </c>
      <c r="BX33" s="39">
        <f>1200/(BY33/CA33)*0.8</f>
        <v>41.5824429685244</v>
      </c>
      <c r="BY33" s="40">
        <v>69.26</v>
      </c>
      <c r="BZ33" s="41">
        <f>(100/4*CA33)/2</f>
        <v>37.5</v>
      </c>
      <c r="CA33" s="112">
        <v>3</v>
      </c>
      <c r="CB33" s="38" t="s">
        <v>161</v>
      </c>
      <c r="CC33" s="107"/>
      <c r="CD33" s="107"/>
      <c r="CE33" s="107"/>
      <c r="CF33" s="107"/>
      <c r="CG33" s="107"/>
      <c r="CH33" s="107"/>
      <c r="CI33" s="107"/>
    </row>
    <row r="34" spans="1:87" s="72" customFormat="1" ht="12.75">
      <c r="A34" s="80" t="s">
        <v>62</v>
      </c>
      <c r="B34" s="43" t="s">
        <v>178</v>
      </c>
      <c r="C34" s="37" t="s">
        <v>179</v>
      </c>
      <c r="D34" s="37" t="s">
        <v>28</v>
      </c>
      <c r="E34" s="46">
        <f>F34*(I34+O34+U34+AA34+AG34+AM34+AS34+AY34+BE34+BK34+BQ34+BW34)</f>
        <v>997.9006043502185</v>
      </c>
      <c r="F34" s="44">
        <f>IF(D34="MDR",1.3,0)+IF(D34="D12",1.19,0)+IF(D34="D14",1.13,0)+IF(D34="D16",1.08,0)+IF(D34="D19",1.04,0)+IF(D34="D20",1.02,0)+IF(D34="D35",1.1,0)+IF(D34="D50",1.16,0)+IF(D34="M12",1.13,0)+IF(D34="M14",1.08,0)+IF(D34="M16",1.05,0)+IF(D34="M19",1.01,0)+IF(D34="M20",1,0)+IF(D34="M40",1.04,0)+IF(D34="M50",1.07,0)</f>
        <v>1.07</v>
      </c>
      <c r="G34" s="45">
        <f>IF(I34&gt;0,1,0)+IF(O34&gt;0,1,0)+IF(U34&gt;0,1,0)+IF(AA34&gt;0,1,0)+IF(AG34&gt;0,1,0)+IF(AM34&gt;0,1,0)+IF(AS34&gt;0,1,0)+IF(AY34&gt;0,1,0)+IF(BE34&gt;0,1,0)+IF(BK34&gt;0,1,0)+IF(BQ34&gt;0,1,0)+IF(BW34&gt;0,1,0)</f>
        <v>4</v>
      </c>
      <c r="H34" s="38">
        <f>E34/G34</f>
        <v>249.47515108755462</v>
      </c>
      <c r="I34" s="48">
        <f>J34+L34</f>
        <v>233.1889081455806</v>
      </c>
      <c r="J34" s="38">
        <f>1200/(K34/M34)</f>
        <v>83.1889081455806</v>
      </c>
      <c r="K34" s="44">
        <v>86.55</v>
      </c>
      <c r="L34" s="50">
        <f>100/4*M34</f>
        <v>150</v>
      </c>
      <c r="M34" s="52">
        <v>6</v>
      </c>
      <c r="N34" s="38"/>
      <c r="O34" s="48">
        <f>P34+R34</f>
        <v>225.7814966845595</v>
      </c>
      <c r="P34" s="38">
        <f>1200/(Q34/S34)</f>
        <v>75.78149668455951</v>
      </c>
      <c r="Q34" s="44">
        <v>95.01</v>
      </c>
      <c r="R34" s="50">
        <f>100/4*S34</f>
        <v>150</v>
      </c>
      <c r="S34" s="52">
        <v>6</v>
      </c>
      <c r="T34" s="38"/>
      <c r="U34" s="48">
        <f>V34+X34</f>
        <v>252.0408163265306</v>
      </c>
      <c r="V34" s="38">
        <f>1200/(W34/Y34)</f>
        <v>102.04081632653062</v>
      </c>
      <c r="W34" s="44">
        <v>70.56</v>
      </c>
      <c r="X34" s="50">
        <f>100/4*Y34</f>
        <v>150</v>
      </c>
      <c r="Y34" s="52">
        <v>6</v>
      </c>
      <c r="AA34" s="48">
        <f>AB34+AD34</f>
        <v>221.60616608652413</v>
      </c>
      <c r="AB34" s="38">
        <f>1200/(AC34/AE34)</f>
        <v>71.60616608652411</v>
      </c>
      <c r="AC34" s="44">
        <v>100.55</v>
      </c>
      <c r="AD34" s="50">
        <f>100/4*AE34</f>
        <v>150</v>
      </c>
      <c r="AE34" s="52">
        <v>6</v>
      </c>
      <c r="AG34" s="48">
        <v>0</v>
      </c>
      <c r="AH34" s="38" t="s">
        <v>165</v>
      </c>
      <c r="AI34" s="44" t="s">
        <v>165</v>
      </c>
      <c r="AJ34" s="50" t="s">
        <v>165</v>
      </c>
      <c r="AK34" s="52" t="s">
        <v>165</v>
      </c>
      <c r="AL34" s="43" t="s">
        <v>178</v>
      </c>
      <c r="AM34" s="48">
        <v>0</v>
      </c>
      <c r="AN34" s="38" t="s">
        <v>165</v>
      </c>
      <c r="AO34" s="44" t="s">
        <v>165</v>
      </c>
      <c r="AP34" s="50" t="s">
        <v>165</v>
      </c>
      <c r="AQ34" s="52" t="s">
        <v>165</v>
      </c>
      <c r="AS34" s="48">
        <v>0</v>
      </c>
      <c r="AT34" s="38" t="s">
        <v>165</v>
      </c>
      <c r="AU34" s="44" t="s">
        <v>165</v>
      </c>
      <c r="AV34" s="50" t="s">
        <v>165</v>
      </c>
      <c r="AW34" s="52" t="s">
        <v>165</v>
      </c>
      <c r="AY34" s="48">
        <v>0</v>
      </c>
      <c r="AZ34" s="38" t="s">
        <v>165</v>
      </c>
      <c r="BA34" s="44" t="s">
        <v>165</v>
      </c>
      <c r="BB34" s="50" t="s">
        <v>165</v>
      </c>
      <c r="BC34" s="52" t="s">
        <v>165</v>
      </c>
      <c r="BE34" s="48">
        <v>0</v>
      </c>
      <c r="BF34" s="38" t="s">
        <v>165</v>
      </c>
      <c r="BG34" s="44" t="s">
        <v>165</v>
      </c>
      <c r="BH34" s="50" t="s">
        <v>165</v>
      </c>
      <c r="BI34" s="52" t="s">
        <v>165</v>
      </c>
      <c r="BJ34" s="38" t="s">
        <v>178</v>
      </c>
      <c r="BK34" s="48">
        <v>0</v>
      </c>
      <c r="BL34" s="38" t="s">
        <v>165</v>
      </c>
      <c r="BM34" s="44" t="s">
        <v>165</v>
      </c>
      <c r="BN34" s="50" t="s">
        <v>165</v>
      </c>
      <c r="BO34" s="52" t="s">
        <v>165</v>
      </c>
      <c r="BP34" s="107"/>
      <c r="BQ34" s="48">
        <v>0</v>
      </c>
      <c r="BR34" s="38" t="s">
        <v>165</v>
      </c>
      <c r="BS34" s="44" t="s">
        <v>165</v>
      </c>
      <c r="BT34" s="50" t="s">
        <v>165</v>
      </c>
      <c r="BU34" s="52" t="s">
        <v>165</v>
      </c>
      <c r="BV34" s="107"/>
      <c r="BW34" s="48">
        <v>0</v>
      </c>
      <c r="BX34" s="38" t="s">
        <v>165</v>
      </c>
      <c r="BY34" s="44" t="s">
        <v>165</v>
      </c>
      <c r="BZ34" s="50" t="s">
        <v>165</v>
      </c>
      <c r="CA34" s="52" t="s">
        <v>165</v>
      </c>
      <c r="CB34" s="38" t="s">
        <v>178</v>
      </c>
      <c r="CC34" s="107"/>
      <c r="CD34" s="107"/>
      <c r="CE34" s="107"/>
      <c r="CF34" s="107"/>
      <c r="CG34" s="107"/>
      <c r="CH34" s="107"/>
      <c r="CI34" s="107"/>
    </row>
    <row r="35" spans="1:87" s="72" customFormat="1" ht="12.75">
      <c r="A35" s="80" t="s">
        <v>63</v>
      </c>
      <c r="B35" s="43" t="s">
        <v>96</v>
      </c>
      <c r="C35" s="37" t="s">
        <v>97</v>
      </c>
      <c r="D35" s="37" t="s">
        <v>31</v>
      </c>
      <c r="E35" s="46">
        <f>F35*(I35+O35+U35+AA35+AG35+AM35+AS35+AY35+BE35+BK35+BQ35+BW35)</f>
        <v>983.9294048143988</v>
      </c>
      <c r="F35" s="44">
        <f>IF(D35="MDR",1.3,0)+IF(D35="D12",1.19,0)+IF(D35="D14",1.13,0)+IF(D35="D16",1.08,0)+IF(D35="D19",1.04,0)+IF(D35="D20",1.02,0)+IF(D35="D35",1.1,0)+IF(D35="D50",1.16,0)+IF(D35="M12",1.13,0)+IF(D35="M14",1.08,0)+IF(D35="M16",1.05,0)+IF(D35="M19",1.01,0)+IF(D35="M20",1,0)+IF(D35="M40",1.04,0)+IF(D35="M50",1.07,0)</f>
        <v>1.08</v>
      </c>
      <c r="G35" s="45">
        <f>IF(I35&gt;0,1,0)+IF(O35&gt;0,1,0)+IF(U35&gt;0,1,0)+IF(AA35&gt;0,1,0)+IF(AG35&gt;0,1,0)+IF(AM35&gt;0,1,0)+IF(AS35&gt;0,1,0)+IF(AY35&gt;0,1,0)+IF(BE35&gt;0,1,0)+IF(BK35&gt;0,1,0)+IF(BQ35&gt;0,1,0)+IF(BW35&gt;0,1,0)</f>
        <v>5</v>
      </c>
      <c r="H35" s="38">
        <f>E35/G35</f>
        <v>196.78588096287976</v>
      </c>
      <c r="I35" s="48">
        <f>J35+L35</f>
        <v>182.21993833504627</v>
      </c>
      <c r="J35" s="38">
        <f>1200/(K35/M35)</f>
        <v>82.21993833504625</v>
      </c>
      <c r="K35" s="44">
        <v>58.38</v>
      </c>
      <c r="L35" s="50">
        <f>100/4*M35</f>
        <v>100</v>
      </c>
      <c r="M35" s="52">
        <v>4</v>
      </c>
      <c r="N35" s="38"/>
      <c r="O35" s="48">
        <f>P35+R35</f>
        <v>179.35195900148784</v>
      </c>
      <c r="P35" s="38">
        <f>1200/(Q35/S35)</f>
        <v>79.35195900148784</v>
      </c>
      <c r="Q35" s="44">
        <v>60.49</v>
      </c>
      <c r="R35" s="50">
        <f>100/4*S35</f>
        <v>100</v>
      </c>
      <c r="S35" s="52">
        <v>4</v>
      </c>
      <c r="T35" s="38"/>
      <c r="U35" s="48">
        <f>V35+X35</f>
        <v>179.89347536617845</v>
      </c>
      <c r="V35" s="38">
        <f>1200/(W35/Y35)</f>
        <v>79.89347536617844</v>
      </c>
      <c r="W35" s="44">
        <v>60.08</v>
      </c>
      <c r="X35" s="50">
        <f>100/4*Y35</f>
        <v>100</v>
      </c>
      <c r="Y35" s="52">
        <v>4</v>
      </c>
      <c r="AA35" s="48">
        <f>AB35+AD35</f>
        <v>165.46644844517186</v>
      </c>
      <c r="AB35" s="38">
        <f>1200/(AC35/AE35)</f>
        <v>65.46644844517185</v>
      </c>
      <c r="AC35" s="44">
        <v>73.32</v>
      </c>
      <c r="AD35" s="50">
        <f>100/4*AE35</f>
        <v>100</v>
      </c>
      <c r="AE35" s="52">
        <v>4</v>
      </c>
      <c r="AG35" s="48">
        <f>AH35+AJ35</f>
        <v>204.11392405063293</v>
      </c>
      <c r="AH35" s="38">
        <f>1200/(AI35/AK35)/1.5</f>
        <v>79.11392405063292</v>
      </c>
      <c r="AI35" s="44">
        <v>50.56</v>
      </c>
      <c r="AJ35" s="50">
        <f>100/4*AK35</f>
        <v>125</v>
      </c>
      <c r="AK35" s="52">
        <v>5</v>
      </c>
      <c r="AL35" s="43" t="s">
        <v>96</v>
      </c>
      <c r="AM35" s="48">
        <v>0</v>
      </c>
      <c r="AN35" s="38" t="s">
        <v>165</v>
      </c>
      <c r="AO35" s="44" t="s">
        <v>165</v>
      </c>
      <c r="AP35" s="50" t="s">
        <v>165</v>
      </c>
      <c r="AQ35" s="52" t="s">
        <v>165</v>
      </c>
      <c r="AS35" s="48">
        <v>0</v>
      </c>
      <c r="AT35" s="38" t="s">
        <v>165</v>
      </c>
      <c r="AU35" s="44" t="s">
        <v>165</v>
      </c>
      <c r="AV35" s="50" t="s">
        <v>165</v>
      </c>
      <c r="AW35" s="52" t="s">
        <v>165</v>
      </c>
      <c r="AY35" s="48">
        <v>0</v>
      </c>
      <c r="AZ35" s="38" t="s">
        <v>165</v>
      </c>
      <c r="BA35" s="44" t="s">
        <v>165</v>
      </c>
      <c r="BB35" s="50" t="s">
        <v>165</v>
      </c>
      <c r="BC35" s="52" t="s">
        <v>165</v>
      </c>
      <c r="BE35" s="48">
        <v>0</v>
      </c>
      <c r="BF35" s="38" t="s">
        <v>165</v>
      </c>
      <c r="BG35" s="44" t="s">
        <v>165</v>
      </c>
      <c r="BH35" s="50" t="s">
        <v>165</v>
      </c>
      <c r="BI35" s="52" t="s">
        <v>165</v>
      </c>
      <c r="BJ35" s="38" t="s">
        <v>96</v>
      </c>
      <c r="BK35" s="48">
        <v>0</v>
      </c>
      <c r="BL35" s="38" t="s">
        <v>165</v>
      </c>
      <c r="BM35" s="44" t="s">
        <v>165</v>
      </c>
      <c r="BN35" s="50" t="s">
        <v>165</v>
      </c>
      <c r="BO35" s="52" t="s">
        <v>165</v>
      </c>
      <c r="BP35" s="107"/>
      <c r="BQ35" s="48">
        <v>0</v>
      </c>
      <c r="BR35" s="38" t="s">
        <v>165</v>
      </c>
      <c r="BS35" s="44" t="s">
        <v>165</v>
      </c>
      <c r="BT35" s="50" t="s">
        <v>165</v>
      </c>
      <c r="BU35" s="52" t="s">
        <v>165</v>
      </c>
      <c r="BV35" s="107"/>
      <c r="BW35" s="48">
        <v>0</v>
      </c>
      <c r="BX35" s="38" t="s">
        <v>165</v>
      </c>
      <c r="BY35" s="44" t="s">
        <v>165</v>
      </c>
      <c r="BZ35" s="50" t="s">
        <v>165</v>
      </c>
      <c r="CA35" s="52" t="s">
        <v>165</v>
      </c>
      <c r="CB35" s="38" t="s">
        <v>96</v>
      </c>
      <c r="CC35" s="107"/>
      <c r="CD35" s="107"/>
      <c r="CE35" s="107"/>
      <c r="CF35" s="107"/>
      <c r="CG35" s="107"/>
      <c r="CH35" s="107"/>
      <c r="CI35" s="107"/>
    </row>
    <row r="36" spans="1:87" s="72" customFormat="1" ht="12.75">
      <c r="A36" s="80" t="s">
        <v>64</v>
      </c>
      <c r="B36" s="118" t="s">
        <v>283</v>
      </c>
      <c r="C36" s="127" t="s">
        <v>268</v>
      </c>
      <c r="D36" s="119" t="s">
        <v>10</v>
      </c>
      <c r="E36" s="120">
        <f>F36*(I36+O36+U36+AA36+AG36+AM36+AS36+AY36+BE36+BK36+BQ36+BW36)</f>
        <v>982.6645826907481</v>
      </c>
      <c r="F36" s="121">
        <f>IF(D36="MDR",1.3,0)+IF(D36="D12",1.19,0)+IF(D36="D14",1.13,0)+IF(D36="D16",1.08,0)+IF(D36="D19",1.04,0)+IF(D36="D20",1.02,0)+IF(D36="D35",1.1,0)+IF(D36="D50",1.16,0)+IF(D36="M12",1.13,0)+IF(D36="M14",1.08,0)+IF(D36="M16",1.05,0)+IF(D36="M19",1.01,0)+IF(D36="M20",1,0)+IF(D36="M40",1.04,0)+IF(D36="M50",1.07,0)</f>
        <v>1.04</v>
      </c>
      <c r="G36" s="122">
        <f>IF(I36&gt;0,1,0)+IF(O36&gt;0,1,0)+IF(U36&gt;0,1,0)+IF(AA36&gt;0,1,0)+IF(AG36&gt;0,1,0)+IF(AM36&gt;0,1,0)+IF(AS36&gt;0,1,0)+IF(AY36&gt;0,1,0)+IF(BE36&gt;0,1,0)+IF(BK36&gt;0,1,0)+IF(BQ36&gt;0,1,0)+IF(BW36&gt;0,1,0)</f>
        <v>4</v>
      </c>
      <c r="H36" s="123">
        <f>E36/G36</f>
        <v>245.66614567268704</v>
      </c>
      <c r="I36" s="124">
        <f>J36+L36</f>
        <v>251.16622172263595</v>
      </c>
      <c r="J36" s="123">
        <f>1200/(K36/M36)</f>
        <v>101.16622172263594</v>
      </c>
      <c r="K36" s="121">
        <v>71.17</v>
      </c>
      <c r="L36" s="125">
        <f>100/4*M36</f>
        <v>150</v>
      </c>
      <c r="M36" s="128">
        <v>6</v>
      </c>
      <c r="N36" s="123"/>
      <c r="O36" s="124">
        <f>P36+R36</f>
        <v>234.12197686645635</v>
      </c>
      <c r="P36" s="123">
        <f>1200/(Q36/S36)</f>
        <v>84.12197686645636</v>
      </c>
      <c r="Q36" s="121">
        <v>85.59</v>
      </c>
      <c r="R36" s="125">
        <f>100/4*S36</f>
        <v>150</v>
      </c>
      <c r="S36" s="126">
        <v>6</v>
      </c>
      <c r="T36" s="122"/>
      <c r="U36" s="124">
        <f>V36+X36</f>
        <v>238.5826771653543</v>
      </c>
      <c r="V36" s="123">
        <f>1200/(W36/Y36)</f>
        <v>88.58267716535433</v>
      </c>
      <c r="W36" s="121">
        <v>81.28</v>
      </c>
      <c r="X36" s="125">
        <f>100/4*Y36</f>
        <v>150</v>
      </c>
      <c r="Y36" s="126">
        <v>6</v>
      </c>
      <c r="Z36" s="73"/>
      <c r="AA36" s="124">
        <f>AB36+AD36</f>
        <v>220.99891529434967</v>
      </c>
      <c r="AB36" s="123">
        <f>1200/(AC36/AE36)</f>
        <v>70.99891529434967</v>
      </c>
      <c r="AC36" s="121">
        <v>101.41</v>
      </c>
      <c r="AD36" s="125">
        <f>100/4*AE36</f>
        <v>150</v>
      </c>
      <c r="AE36" s="126">
        <v>6</v>
      </c>
      <c r="AF36" s="73"/>
      <c r="AG36" s="124">
        <v>0</v>
      </c>
      <c r="AH36" s="123" t="s">
        <v>165</v>
      </c>
      <c r="AI36" s="121" t="s">
        <v>165</v>
      </c>
      <c r="AJ36" s="125" t="s">
        <v>165</v>
      </c>
      <c r="AK36" s="126" t="s">
        <v>165</v>
      </c>
      <c r="AL36" s="118" t="s">
        <v>283</v>
      </c>
      <c r="AM36" s="124">
        <v>0</v>
      </c>
      <c r="AN36" s="123" t="s">
        <v>165</v>
      </c>
      <c r="AO36" s="121" t="s">
        <v>165</v>
      </c>
      <c r="AP36" s="125" t="s">
        <v>165</v>
      </c>
      <c r="AQ36" s="126" t="s">
        <v>165</v>
      </c>
      <c r="AR36" s="73"/>
      <c r="AS36" s="124">
        <v>0</v>
      </c>
      <c r="AT36" s="123" t="s">
        <v>165</v>
      </c>
      <c r="AU36" s="121" t="s">
        <v>165</v>
      </c>
      <c r="AV36" s="125" t="s">
        <v>165</v>
      </c>
      <c r="AW36" s="126" t="s">
        <v>165</v>
      </c>
      <c r="AX36" s="73"/>
      <c r="AY36" s="124">
        <v>0</v>
      </c>
      <c r="AZ36" s="123" t="s">
        <v>165</v>
      </c>
      <c r="BA36" s="121" t="s">
        <v>165</v>
      </c>
      <c r="BB36" s="125" t="s">
        <v>165</v>
      </c>
      <c r="BC36" s="126" t="s">
        <v>165</v>
      </c>
      <c r="BD36" s="73"/>
      <c r="BE36" s="124">
        <v>0</v>
      </c>
      <c r="BF36" s="123" t="s">
        <v>165</v>
      </c>
      <c r="BG36" s="121" t="s">
        <v>165</v>
      </c>
      <c r="BH36" s="125" t="s">
        <v>165</v>
      </c>
      <c r="BI36" s="126" t="s">
        <v>165</v>
      </c>
      <c r="BJ36" s="123" t="s">
        <v>283</v>
      </c>
      <c r="BK36" s="124">
        <v>0</v>
      </c>
      <c r="BL36" s="123" t="s">
        <v>165</v>
      </c>
      <c r="BM36" s="121" t="s">
        <v>165</v>
      </c>
      <c r="BN36" s="125" t="s">
        <v>165</v>
      </c>
      <c r="BO36" s="126" t="s">
        <v>165</v>
      </c>
      <c r="BP36" s="109"/>
      <c r="BQ36" s="124">
        <v>0</v>
      </c>
      <c r="BR36" s="123" t="s">
        <v>165</v>
      </c>
      <c r="BS36" s="121" t="s">
        <v>165</v>
      </c>
      <c r="BT36" s="125" t="s">
        <v>165</v>
      </c>
      <c r="BU36" s="126" t="s">
        <v>165</v>
      </c>
      <c r="BV36" s="109"/>
      <c r="BW36" s="124">
        <v>0</v>
      </c>
      <c r="BX36" s="123" t="s">
        <v>165</v>
      </c>
      <c r="BY36" s="121" t="s">
        <v>165</v>
      </c>
      <c r="BZ36" s="125" t="s">
        <v>165</v>
      </c>
      <c r="CA36" s="126" t="s">
        <v>165</v>
      </c>
      <c r="CB36" s="123" t="s">
        <v>283</v>
      </c>
      <c r="CC36" s="107"/>
      <c r="CD36" s="107"/>
      <c r="CE36" s="107"/>
      <c r="CF36" s="107"/>
      <c r="CG36" s="107"/>
      <c r="CH36" s="107"/>
      <c r="CI36" s="107"/>
    </row>
    <row r="37" spans="1:87" s="72" customFormat="1" ht="12.75">
      <c r="A37" s="80" t="s">
        <v>117</v>
      </c>
      <c r="B37" s="43" t="s">
        <v>328</v>
      </c>
      <c r="C37" s="82" t="s">
        <v>329</v>
      </c>
      <c r="D37" s="37" t="s">
        <v>109</v>
      </c>
      <c r="E37" s="46">
        <f>F37*(I37+O37+U37+AA37+AG37+AM37+AS37+AY37+BE37+BK37+BQ37+BW37)</f>
        <v>980.5932308236399</v>
      </c>
      <c r="F37" s="44">
        <f>IF(D37="MDR",1.3,0)+IF(D37="D12",1.19,0)+IF(D37="D14",1.13,0)+IF(D37="D16",1.08,0)+IF(D37="D19",1.04,0)+IF(D37="D20",1.02,0)+IF(D37="D35",1.1,0)+IF(D37="D50",1.16,0)+IF(D37="M12",1.13,0)+IF(D37="M14",1.08,0)+IF(D37="M16",1.05,0)+IF(D37="M19",1.01,0)+IF(D37="M20",1,0)+IF(D37="M40",1.04,0)+IF(D37="M50",1.07,0)</f>
        <v>1</v>
      </c>
      <c r="G37" s="45">
        <f>IF(I37&gt;0,1,0)+IF(O37&gt;0,1,0)+IF(U37&gt;0,1,0)+IF(AA37&gt;0,1,0)+IF(AG37&gt;0,1,0)+IF(AM37&gt;0,1,0)+IF(AS37&gt;0,1,0)+IF(AY37&gt;0,1,0)+IF(BE37&gt;0,1,0)+IF(BK37&gt;0,1,0)+IF(BQ37&gt;0,1,0)+IF(BW37&gt;0,1,0)</f>
        <v>4</v>
      </c>
      <c r="H37" s="38">
        <f>E37/G37</f>
        <v>245.14830770590999</v>
      </c>
      <c r="I37" s="48">
        <v>0</v>
      </c>
      <c r="J37" s="38" t="s">
        <v>165</v>
      </c>
      <c r="K37" s="44" t="s">
        <v>165</v>
      </c>
      <c r="L37" s="50" t="s">
        <v>165</v>
      </c>
      <c r="M37" s="52" t="s">
        <v>165</v>
      </c>
      <c r="N37" s="38"/>
      <c r="O37" s="48">
        <v>0</v>
      </c>
      <c r="P37" s="38" t="s">
        <v>165</v>
      </c>
      <c r="Q37" s="44" t="s">
        <v>165</v>
      </c>
      <c r="R37" s="50" t="s">
        <v>165</v>
      </c>
      <c r="S37" s="52" t="s">
        <v>165</v>
      </c>
      <c r="T37" s="39"/>
      <c r="U37" s="48">
        <f>V37+X37</f>
        <v>296.3712136613133</v>
      </c>
      <c r="V37" s="38">
        <f>1200/(W37/Y37)</f>
        <v>146.3712136613133</v>
      </c>
      <c r="W37" s="44">
        <v>49.19</v>
      </c>
      <c r="X37" s="50">
        <f>100/4*Y37</f>
        <v>150</v>
      </c>
      <c r="Y37" s="52">
        <v>6</v>
      </c>
      <c r="Z37" s="38"/>
      <c r="AA37" s="48">
        <f>AB37+AD37</f>
        <v>148.18560683065664</v>
      </c>
      <c r="AB37" s="38">
        <f>1200/(AC37/AE37)</f>
        <v>73.18560683065665</v>
      </c>
      <c r="AC37" s="44">
        <v>49.19</v>
      </c>
      <c r="AD37" s="50">
        <f>100/4*AE37</f>
        <v>75</v>
      </c>
      <c r="AE37" s="52">
        <v>3</v>
      </c>
      <c r="AF37" s="41"/>
      <c r="AG37" s="48">
        <f>AH37+AJ37</f>
        <v>290.88641033167005</v>
      </c>
      <c r="AH37" s="38">
        <f>1200/(AI37/AK37)/1.5</f>
        <v>140.88641033167008</v>
      </c>
      <c r="AI37" s="44">
        <v>34.07</v>
      </c>
      <c r="AJ37" s="50">
        <f>100/4*AK37</f>
        <v>150</v>
      </c>
      <c r="AK37" s="52">
        <v>6</v>
      </c>
      <c r="AL37" s="43" t="s">
        <v>328</v>
      </c>
      <c r="AM37" s="48">
        <v>0</v>
      </c>
      <c r="AN37" s="38" t="s">
        <v>165</v>
      </c>
      <c r="AO37" s="44" t="s">
        <v>165</v>
      </c>
      <c r="AP37" s="50" t="s">
        <v>165</v>
      </c>
      <c r="AQ37" s="52" t="s">
        <v>165</v>
      </c>
      <c r="AS37" s="48">
        <v>0</v>
      </c>
      <c r="AT37" s="38" t="s">
        <v>165</v>
      </c>
      <c r="AU37" s="44" t="s">
        <v>165</v>
      </c>
      <c r="AV37" s="50" t="s">
        <v>165</v>
      </c>
      <c r="AW37" s="52" t="s">
        <v>165</v>
      </c>
      <c r="AY37" s="48">
        <v>0</v>
      </c>
      <c r="AZ37" s="38" t="s">
        <v>165</v>
      </c>
      <c r="BA37" s="44" t="s">
        <v>165</v>
      </c>
      <c r="BB37" s="50" t="s">
        <v>165</v>
      </c>
      <c r="BC37" s="52" t="s">
        <v>165</v>
      </c>
      <c r="BE37" s="48">
        <v>0</v>
      </c>
      <c r="BF37" s="38" t="s">
        <v>165</v>
      </c>
      <c r="BG37" s="44" t="s">
        <v>165</v>
      </c>
      <c r="BH37" s="50" t="s">
        <v>165</v>
      </c>
      <c r="BI37" s="52" t="s">
        <v>165</v>
      </c>
      <c r="BJ37" s="38" t="s">
        <v>328</v>
      </c>
      <c r="BK37" s="48">
        <v>245.15</v>
      </c>
      <c r="BL37" s="38" t="s">
        <v>345</v>
      </c>
      <c r="BM37" s="44" t="s">
        <v>345</v>
      </c>
      <c r="BN37" s="50" t="s">
        <v>345</v>
      </c>
      <c r="BO37" s="52" t="s">
        <v>345</v>
      </c>
      <c r="BP37" s="107"/>
      <c r="BQ37" s="48">
        <v>0</v>
      </c>
      <c r="BR37" s="38" t="s">
        <v>165</v>
      </c>
      <c r="BS37" s="44" t="s">
        <v>165</v>
      </c>
      <c r="BT37" s="50" t="s">
        <v>165</v>
      </c>
      <c r="BU37" s="52" t="s">
        <v>165</v>
      </c>
      <c r="BV37" s="107"/>
      <c r="BW37" s="48">
        <v>0</v>
      </c>
      <c r="BX37" s="38" t="s">
        <v>165</v>
      </c>
      <c r="BY37" s="44" t="s">
        <v>165</v>
      </c>
      <c r="BZ37" s="50" t="s">
        <v>165</v>
      </c>
      <c r="CA37" s="52" t="s">
        <v>165</v>
      </c>
      <c r="CB37" s="38" t="s">
        <v>328</v>
      </c>
      <c r="CC37" s="107"/>
      <c r="CD37" s="107"/>
      <c r="CE37" s="107"/>
      <c r="CF37" s="107"/>
      <c r="CG37" s="107"/>
      <c r="CH37" s="107"/>
      <c r="CI37" s="107"/>
    </row>
    <row r="38" spans="1:87" s="72" customFormat="1" ht="12.75">
      <c r="A38" s="80" t="s">
        <v>118</v>
      </c>
      <c r="B38" s="43" t="s">
        <v>67</v>
      </c>
      <c r="C38" s="37" t="s">
        <v>68</v>
      </c>
      <c r="D38" s="37" t="s">
        <v>7</v>
      </c>
      <c r="E38" s="46">
        <f>F38*(I38+O38+U38+AA38+AG38+AM38+AS38+AY38+BE38+BK38+BQ38+BW38)</f>
        <v>979.4616164358008</v>
      </c>
      <c r="F38" s="44">
        <f>IF(D38="MDR",1.3,0)+IF(D38="D12",1.19,0)+IF(D38="D14",1.13,0)+IF(D38="D16",1.08,0)+IF(D38="D19",1.04,0)+IF(D38="D20",1.02,0)+IF(D38="D35",1.1,0)+IF(D38="D50",1.16,0)+IF(D38="M12",1.13,0)+IF(D38="M14",1.08,0)+IF(D38="M16",1.05,0)+IF(D38="M19",1.01,0)+IF(D38="M20",1,0)+IF(D38="M40",1.04,0)+IF(D38="M50",1.07,0)</f>
        <v>1.13</v>
      </c>
      <c r="G38" s="45">
        <f>IF(I38&gt;0,1,0)+IF(O38&gt;0,1,0)+IF(U38&gt;0,1,0)+IF(AA38&gt;0,1,0)+IF(AG38&gt;0,1,0)+IF(AM38&gt;0,1,0)+IF(AS38&gt;0,1,0)+IF(AY38&gt;0,1,0)+IF(BE38&gt;0,1,0)+IF(BK38&gt;0,1,0)+IF(BQ38&gt;0,1,0)+IF(BW38&gt;0,1,0)</f>
        <v>7</v>
      </c>
      <c r="H38" s="38">
        <f>E38/G38</f>
        <v>139.92308806225725</v>
      </c>
      <c r="I38" s="48">
        <f>J38+L38</f>
        <v>81.03582050950472</v>
      </c>
      <c r="J38" s="38">
        <f>1200/(K38/M38)</f>
        <v>31.03582050950472</v>
      </c>
      <c r="K38" s="44">
        <v>77.33</v>
      </c>
      <c r="L38" s="50">
        <f>100/4*M38</f>
        <v>50</v>
      </c>
      <c r="M38" s="51">
        <v>2</v>
      </c>
      <c r="N38" s="45"/>
      <c r="O38" s="48">
        <f>P38+R38</f>
        <v>176.23734533183352</v>
      </c>
      <c r="P38" s="38">
        <f>1200/(Q38/S38)</f>
        <v>101.23734533183352</v>
      </c>
      <c r="Q38" s="44">
        <v>35.56</v>
      </c>
      <c r="R38" s="50">
        <f>100/4*S38</f>
        <v>75</v>
      </c>
      <c r="S38" s="52">
        <v>3</v>
      </c>
      <c r="T38" s="38"/>
      <c r="U38" s="48">
        <f>V38+X38</f>
        <v>150.9173344580346</v>
      </c>
      <c r="V38" s="38">
        <f>1200/(W38/Y38)</f>
        <v>75.91733445803459</v>
      </c>
      <c r="W38" s="44">
        <v>47.42</v>
      </c>
      <c r="X38" s="50">
        <f>100/4*Y38</f>
        <v>75</v>
      </c>
      <c r="Y38" s="52">
        <v>3</v>
      </c>
      <c r="AA38" s="48">
        <f>AB38+AD38</f>
        <v>113.61832224844454</v>
      </c>
      <c r="AB38" s="38">
        <f>1200/(AC38/AE38)</f>
        <v>38.61832224844454</v>
      </c>
      <c r="AC38" s="44">
        <v>93.22</v>
      </c>
      <c r="AD38" s="50">
        <f>100/4*AE38</f>
        <v>75</v>
      </c>
      <c r="AE38" s="52">
        <v>3</v>
      </c>
      <c r="AG38" s="48">
        <v>0</v>
      </c>
      <c r="AH38" s="38" t="s">
        <v>165</v>
      </c>
      <c r="AI38" s="44" t="s">
        <v>165</v>
      </c>
      <c r="AJ38" s="50" t="s">
        <v>165</v>
      </c>
      <c r="AK38" s="52" t="s">
        <v>165</v>
      </c>
      <c r="AL38" s="43" t="s">
        <v>67</v>
      </c>
      <c r="AM38" s="48">
        <v>0</v>
      </c>
      <c r="AN38" s="38" t="s">
        <v>165</v>
      </c>
      <c r="AO38" s="44" t="s">
        <v>165</v>
      </c>
      <c r="AP38" s="50" t="s">
        <v>165</v>
      </c>
      <c r="AQ38" s="52" t="s">
        <v>165</v>
      </c>
      <c r="AS38" s="48">
        <f>(AT38+AV38)/1.3</f>
        <v>121.63206223469442</v>
      </c>
      <c r="AT38" s="38">
        <f>1200/(AU38/AW38)</f>
        <v>83.12168090510275</v>
      </c>
      <c r="AU38" s="44">
        <v>43.31</v>
      </c>
      <c r="AV38" s="50">
        <f>100/4*AW38</f>
        <v>75</v>
      </c>
      <c r="AW38" s="52">
        <v>3</v>
      </c>
      <c r="AY38" s="48">
        <v>0</v>
      </c>
      <c r="AZ38" s="38" t="s">
        <v>343</v>
      </c>
      <c r="BA38" s="44" t="s">
        <v>344</v>
      </c>
      <c r="BB38" s="50" t="s">
        <v>343</v>
      </c>
      <c r="BC38" s="105" t="s">
        <v>343</v>
      </c>
      <c r="BE38" s="111">
        <f>BF38+BH38</f>
        <v>157.04506560182543</v>
      </c>
      <c r="BF38" s="39">
        <f>250/(BG38/BI38)</f>
        <v>57.045065601825435</v>
      </c>
      <c r="BG38" s="40">
        <v>35.06</v>
      </c>
      <c r="BH38" s="107">
        <f>100/4*BI38/2</f>
        <v>100</v>
      </c>
      <c r="BI38" s="112">
        <v>8</v>
      </c>
      <c r="BJ38" s="38" t="s">
        <v>67</v>
      </c>
      <c r="BK38" s="48">
        <v>0</v>
      </c>
      <c r="BL38" s="38" t="s">
        <v>165</v>
      </c>
      <c r="BM38" s="44" t="s">
        <v>165</v>
      </c>
      <c r="BN38" s="50" t="s">
        <v>165</v>
      </c>
      <c r="BO38" s="52" t="s">
        <v>165</v>
      </c>
      <c r="BP38" s="107"/>
      <c r="BQ38" s="48">
        <v>0</v>
      </c>
      <c r="BR38" s="38" t="s">
        <v>165</v>
      </c>
      <c r="BS38" s="44" t="s">
        <v>165</v>
      </c>
      <c r="BT38" s="50" t="s">
        <v>165</v>
      </c>
      <c r="BU38" s="52" t="s">
        <v>165</v>
      </c>
      <c r="BV38" s="107"/>
      <c r="BW38" s="111">
        <f>BX38+BZ38</f>
        <v>66.29424115176965</v>
      </c>
      <c r="BX38" s="39">
        <f>1200/(BY38/CA38)*0.8</f>
        <v>28.79424115176965</v>
      </c>
      <c r="BY38" s="40">
        <v>100.02</v>
      </c>
      <c r="BZ38" s="41">
        <f>(100/4*CA38)/2</f>
        <v>37.5</v>
      </c>
      <c r="CA38" s="112">
        <v>3</v>
      </c>
      <c r="CB38" s="38" t="s">
        <v>67</v>
      </c>
      <c r="CC38" s="107"/>
      <c r="CD38" s="107"/>
      <c r="CE38" s="107"/>
      <c r="CF38" s="107"/>
      <c r="CG38" s="107"/>
      <c r="CH38" s="107"/>
      <c r="CI38" s="107"/>
    </row>
    <row r="39" spans="1:87" s="72" customFormat="1" ht="12.75">
      <c r="A39" s="80" t="s">
        <v>119</v>
      </c>
      <c r="B39" s="43" t="s">
        <v>112</v>
      </c>
      <c r="C39" s="37" t="s">
        <v>113</v>
      </c>
      <c r="D39" s="37" t="s">
        <v>28</v>
      </c>
      <c r="E39" s="46">
        <f>F39*(I39+O39+U39+AA39+AG39+AM39+AS39+AY39+BE39+BK39+BQ39+BW39)</f>
        <v>968.6153093824424</v>
      </c>
      <c r="F39" s="44">
        <f>IF(D39="MDR",1.3,0)+IF(D39="D12",1.19,0)+IF(D39="D14",1.13,0)+IF(D39="D16",1.08,0)+IF(D39="D19",1.04,0)+IF(D39="D20",1.02,0)+IF(D39="D35",1.1,0)+IF(D39="D50",1.16,0)+IF(D39="M12",1.13,0)+IF(D39="M14",1.08,0)+IF(D39="M16",1.05,0)+IF(D39="M19",1.01,0)+IF(D39="M20",1,0)+IF(D39="M40",1.04,0)+IF(D39="M50",1.07,0)</f>
        <v>1.07</v>
      </c>
      <c r="G39" s="45">
        <f>IF(I39&gt;0,1,0)+IF(O39&gt;0,1,0)+IF(U39&gt;0,1,0)+IF(AA39&gt;0,1,0)+IF(AG39&gt;0,1,0)+IF(AM39&gt;0,1,0)+IF(AS39&gt;0,1,0)+IF(AY39&gt;0,1,0)+IF(BE39&gt;0,1,0)+IF(BK39&gt;0,1,0)+IF(BQ39&gt;0,1,0)+IF(BW39&gt;0,1,0)</f>
        <v>4</v>
      </c>
      <c r="H39" s="38">
        <f>E39/G39</f>
        <v>242.1538273456106</v>
      </c>
      <c r="I39" s="48">
        <f>J39+L39</f>
        <v>231.79029876178575</v>
      </c>
      <c r="J39" s="38">
        <f>1200/(K39/M39)</f>
        <v>81.79029876178575</v>
      </c>
      <c r="K39" s="44">
        <v>88.03</v>
      </c>
      <c r="L39" s="50">
        <f>100/4*M39</f>
        <v>150</v>
      </c>
      <c r="M39" s="52">
        <v>6</v>
      </c>
      <c r="N39" s="45"/>
      <c r="O39" s="48">
        <f>P39+R39</f>
        <v>216.3839203392956</v>
      </c>
      <c r="P39" s="38">
        <f>1200/(Q39/S39)</f>
        <v>66.3839203392956</v>
      </c>
      <c r="Q39" s="44">
        <v>108.46</v>
      </c>
      <c r="R39" s="50">
        <f>100/4*S39</f>
        <v>150</v>
      </c>
      <c r="S39" s="52">
        <v>6</v>
      </c>
      <c r="T39" s="38"/>
      <c r="U39" s="48">
        <v>0</v>
      </c>
      <c r="V39" s="38" t="s">
        <v>165</v>
      </c>
      <c r="W39" s="44" t="s">
        <v>165</v>
      </c>
      <c r="X39" s="50" t="s">
        <v>165</v>
      </c>
      <c r="Y39" s="52" t="s">
        <v>165</v>
      </c>
      <c r="AA39" s="48">
        <v>0</v>
      </c>
      <c r="AB39" s="38" t="s">
        <v>165</v>
      </c>
      <c r="AC39" s="44" t="s">
        <v>165</v>
      </c>
      <c r="AD39" s="50" t="s">
        <v>165</v>
      </c>
      <c r="AE39" s="52" t="s">
        <v>165</v>
      </c>
      <c r="AG39" s="48">
        <v>0</v>
      </c>
      <c r="AH39" s="38" t="s">
        <v>165</v>
      </c>
      <c r="AI39" s="44" t="s">
        <v>165</v>
      </c>
      <c r="AJ39" s="50" t="s">
        <v>165</v>
      </c>
      <c r="AK39" s="52" t="s">
        <v>165</v>
      </c>
      <c r="AL39" s="43" t="s">
        <v>112</v>
      </c>
      <c r="AM39" s="48">
        <v>0</v>
      </c>
      <c r="AN39" s="38" t="s">
        <v>165</v>
      </c>
      <c r="AO39" s="44" t="s">
        <v>165</v>
      </c>
      <c r="AP39" s="50" t="s">
        <v>165</v>
      </c>
      <c r="AQ39" s="52" t="s">
        <v>165</v>
      </c>
      <c r="AS39" s="48">
        <f>(AT39+AV39)/1.3</f>
        <v>221.64826731212</v>
      </c>
      <c r="AT39" s="38">
        <f>1200/(AU39/AW39)</f>
        <v>138.14274750575598</v>
      </c>
      <c r="AU39" s="44">
        <v>52.12</v>
      </c>
      <c r="AV39" s="50">
        <f>100/4*AW39</f>
        <v>150</v>
      </c>
      <c r="AW39" s="52">
        <v>6</v>
      </c>
      <c r="AY39" s="48">
        <v>0</v>
      </c>
      <c r="AZ39" s="38" t="s">
        <v>165</v>
      </c>
      <c r="BA39" s="44" t="s">
        <v>165</v>
      </c>
      <c r="BB39" s="50" t="s">
        <v>165</v>
      </c>
      <c r="BC39" s="52" t="s">
        <v>165</v>
      </c>
      <c r="BE39" s="48">
        <v>0</v>
      </c>
      <c r="BF39" s="38" t="s">
        <v>165</v>
      </c>
      <c r="BG39" s="44" t="s">
        <v>165</v>
      </c>
      <c r="BH39" s="50" t="s">
        <v>165</v>
      </c>
      <c r="BI39" s="52" t="s">
        <v>165</v>
      </c>
      <c r="BJ39" s="38" t="s">
        <v>112</v>
      </c>
      <c r="BK39" s="48">
        <v>0</v>
      </c>
      <c r="BL39" s="38" t="s">
        <v>165</v>
      </c>
      <c r="BM39" s="44" t="s">
        <v>165</v>
      </c>
      <c r="BN39" s="50" t="s">
        <v>165</v>
      </c>
      <c r="BO39" s="52" t="s">
        <v>165</v>
      </c>
      <c r="BP39" s="107"/>
      <c r="BQ39" s="111">
        <f>BR39+BT39</f>
        <v>235.42546628067012</v>
      </c>
      <c r="BR39" s="39">
        <f>1200/(BS39/BU39)/1.9</f>
        <v>85.42546628067012</v>
      </c>
      <c r="BS39" s="40">
        <v>44.36</v>
      </c>
      <c r="BT39" s="41">
        <f>100/4*BU39</f>
        <v>150</v>
      </c>
      <c r="BU39" s="112">
        <v>6</v>
      </c>
      <c r="BV39" s="107"/>
      <c r="BW39" s="48">
        <v>0</v>
      </c>
      <c r="BX39" s="38" t="s">
        <v>165</v>
      </c>
      <c r="BY39" s="44" t="s">
        <v>165</v>
      </c>
      <c r="BZ39" s="50" t="s">
        <v>165</v>
      </c>
      <c r="CA39" s="52" t="s">
        <v>165</v>
      </c>
      <c r="CB39" s="38" t="s">
        <v>112</v>
      </c>
      <c r="CC39" s="107"/>
      <c r="CD39" s="107"/>
      <c r="CE39" s="107"/>
      <c r="CF39" s="107"/>
      <c r="CG39" s="107"/>
      <c r="CH39" s="107"/>
      <c r="CI39" s="107"/>
    </row>
    <row r="40" spans="1:87" s="72" customFormat="1" ht="12.75">
      <c r="A40" s="80" t="s">
        <v>120</v>
      </c>
      <c r="B40" s="43" t="s">
        <v>20</v>
      </c>
      <c r="C40" s="37" t="s">
        <v>21</v>
      </c>
      <c r="D40" s="37" t="s">
        <v>31</v>
      </c>
      <c r="E40" s="46">
        <f>F40*(I40+O40+U40+AA40+AG40+AM40+AS40+AY40+BE40+BK40+BQ40+BW40)</f>
        <v>958.0921163069729</v>
      </c>
      <c r="F40" s="44">
        <f>IF(D40="MDR",1.3,0)+IF(D40="D12",1.19,0)+IF(D40="D14",1.13,0)+IF(D40="D16",1.08,0)+IF(D40="D19",1.04,0)+IF(D40="D20",1.02,0)+IF(D40="D35",1.1,0)+IF(D40="D50",1.16,0)+IF(D40="M12",1.13,0)+IF(D40="M14",1.08,0)+IF(D40="M16",1.05,0)+IF(D40="M19",1.01,0)+IF(D40="M20",1,0)+IF(D40="M40",1.04,0)+IF(D40="M50",1.07,0)</f>
        <v>1.08</v>
      </c>
      <c r="G40" s="45">
        <f>IF(I40&gt;0,1,0)+IF(O40&gt;0,1,0)+IF(U40&gt;0,1,0)+IF(AA40&gt;0,1,0)+IF(AG40&gt;0,1,0)+IF(AM40&gt;0,1,0)+IF(AS40&gt;0,1,0)+IF(AY40&gt;0,1,0)+IF(BE40&gt;0,1,0)+IF(BK40&gt;0,1,0)+IF(BQ40&gt;0,1,0)+IF(BW40&gt;0,1,0)</f>
        <v>5</v>
      </c>
      <c r="H40" s="38">
        <f>E40/G40</f>
        <v>191.61842326139458</v>
      </c>
      <c r="I40" s="48">
        <f>J40+L40</f>
        <v>138.85242993969493</v>
      </c>
      <c r="J40" s="38">
        <f>1200/(K40/M40)</f>
        <v>63.85242993969493</v>
      </c>
      <c r="K40" s="44">
        <v>56.38</v>
      </c>
      <c r="L40" s="50">
        <f>100/4*M40</f>
        <v>75</v>
      </c>
      <c r="M40" s="52">
        <v>3</v>
      </c>
      <c r="N40" s="38"/>
      <c r="O40" s="48">
        <f>P40+R40</f>
        <v>130.1893300628545</v>
      </c>
      <c r="P40" s="38">
        <f>1200/(Q40/S40)</f>
        <v>55.18933006285451</v>
      </c>
      <c r="Q40" s="44">
        <v>65.23</v>
      </c>
      <c r="R40" s="50">
        <f>100/4*S40</f>
        <v>75</v>
      </c>
      <c r="S40" s="52">
        <v>3</v>
      </c>
      <c r="T40" s="38"/>
      <c r="U40" s="48">
        <f>V40+X40</f>
        <v>196.96969696969697</v>
      </c>
      <c r="V40" s="38">
        <f>1200/(W40/Y40)</f>
        <v>96.96969696969697</v>
      </c>
      <c r="W40" s="44">
        <v>49.5</v>
      </c>
      <c r="X40" s="50">
        <f>100/4*Y40</f>
        <v>100</v>
      </c>
      <c r="Y40" s="52">
        <v>4</v>
      </c>
      <c r="AA40" s="48">
        <v>0</v>
      </c>
      <c r="AB40" s="38" t="s">
        <v>165</v>
      </c>
      <c r="AC40" s="44" t="s">
        <v>165</v>
      </c>
      <c r="AD40" s="50" t="s">
        <v>165</v>
      </c>
      <c r="AE40" s="52" t="s">
        <v>165</v>
      </c>
      <c r="AG40" s="48">
        <v>0</v>
      </c>
      <c r="AH40" s="38" t="s">
        <v>165</v>
      </c>
      <c r="AI40" s="44" t="s">
        <v>165</v>
      </c>
      <c r="AJ40" s="50" t="s">
        <v>165</v>
      </c>
      <c r="AK40" s="52" t="s">
        <v>165</v>
      </c>
      <c r="AL40" s="43" t="s">
        <v>20</v>
      </c>
      <c r="AM40" s="48">
        <v>0</v>
      </c>
      <c r="AN40" s="38" t="s">
        <v>165</v>
      </c>
      <c r="AO40" s="44" t="s">
        <v>165</v>
      </c>
      <c r="AP40" s="50" t="s">
        <v>165</v>
      </c>
      <c r="AQ40" s="52" t="s">
        <v>165</v>
      </c>
      <c r="AS40" s="48">
        <v>0</v>
      </c>
      <c r="AT40" s="38" t="s">
        <v>165</v>
      </c>
      <c r="AU40" s="44" t="s">
        <v>165</v>
      </c>
      <c r="AV40" s="50" t="s">
        <v>165</v>
      </c>
      <c r="AW40" s="52" t="s">
        <v>165</v>
      </c>
      <c r="AY40" s="48">
        <v>0</v>
      </c>
      <c r="AZ40" s="38" t="s">
        <v>165</v>
      </c>
      <c r="BA40" s="44" t="s">
        <v>165</v>
      </c>
      <c r="BB40" s="50" t="s">
        <v>165</v>
      </c>
      <c r="BC40" s="52" t="s">
        <v>165</v>
      </c>
      <c r="BE40" s="48">
        <v>0</v>
      </c>
      <c r="BF40" s="38" t="s">
        <v>165</v>
      </c>
      <c r="BG40" s="44" t="s">
        <v>165</v>
      </c>
      <c r="BH40" s="50" t="s">
        <v>165</v>
      </c>
      <c r="BI40" s="52" t="s">
        <v>165</v>
      </c>
      <c r="BJ40" s="38" t="s">
        <v>20</v>
      </c>
      <c r="BK40" s="111">
        <f>BL40+BN40</f>
        <v>251.40675241157555</v>
      </c>
      <c r="BL40" s="39">
        <f>240/(BM40/BO40)</f>
        <v>138.90675241157555</v>
      </c>
      <c r="BM40" s="40">
        <v>15.55</v>
      </c>
      <c r="BN40" s="107">
        <f>100/4*BO40/2</f>
        <v>112.5</v>
      </c>
      <c r="BO40" s="112">
        <v>9</v>
      </c>
      <c r="BP40" s="107"/>
      <c r="BQ40" s="48">
        <v>0</v>
      </c>
      <c r="BR40" s="38" t="s">
        <v>165</v>
      </c>
      <c r="BS40" s="44" t="s">
        <v>165</v>
      </c>
      <c r="BT40" s="50" t="s">
        <v>165</v>
      </c>
      <c r="BU40" s="52" t="s">
        <v>165</v>
      </c>
      <c r="BV40" s="107"/>
      <c r="BW40" s="111">
        <f>BX40+BZ40</f>
        <v>169.70412053004173</v>
      </c>
      <c r="BX40" s="39">
        <f>1200/(BY40/CA40)*0.8</f>
        <v>69.70412053004175</v>
      </c>
      <c r="BY40" s="40">
        <v>110.18</v>
      </c>
      <c r="BZ40" s="41">
        <f>(100/4*CA40)/2</f>
        <v>100</v>
      </c>
      <c r="CA40" s="112">
        <v>8</v>
      </c>
      <c r="CB40" s="38" t="s">
        <v>20</v>
      </c>
      <c r="CC40" s="107"/>
      <c r="CD40" s="107"/>
      <c r="CE40" s="107"/>
      <c r="CF40" s="107"/>
      <c r="CG40" s="107"/>
      <c r="CH40" s="107"/>
      <c r="CI40" s="107"/>
    </row>
    <row r="41" spans="1:87" s="72" customFormat="1" ht="12.75">
      <c r="A41" s="80" t="s">
        <v>121</v>
      </c>
      <c r="B41" s="43" t="s">
        <v>186</v>
      </c>
      <c r="C41" s="37" t="s">
        <v>187</v>
      </c>
      <c r="D41" s="37" t="s">
        <v>28</v>
      </c>
      <c r="E41" s="46">
        <f>F41*(I41+O41+U41+AA41+AG41+AM41+AS41+AY41+BE41+BK41+BQ41+BW41)</f>
        <v>924.0580519754475</v>
      </c>
      <c r="F41" s="44">
        <f>IF(D41="MDR",1.3,0)+IF(D41="D12",1.19,0)+IF(D41="D14",1.13,0)+IF(D41="D16",1.08,0)+IF(D41="D19",1.04,0)+IF(D41="D20",1.02,0)+IF(D41="D35",1.1,0)+IF(D41="D50",1.16,0)+IF(D41="M12",1.13,0)+IF(D41="M14",1.08,0)+IF(D41="M16",1.05,0)+IF(D41="M19",1.01,0)+IF(D41="M20",1,0)+IF(D41="M40",1.04,0)+IF(D41="M50",1.07,0)</f>
        <v>1.07</v>
      </c>
      <c r="G41" s="45">
        <f>IF(I41&gt;0,1,0)+IF(O41&gt;0,1,0)+IF(U41&gt;0,1,0)+IF(AA41&gt;0,1,0)+IF(AG41&gt;0,1,0)+IF(AM41&gt;0,1,0)+IF(AS41&gt;0,1,0)+IF(AY41&gt;0,1,0)+IF(BE41&gt;0,1,0)+IF(BK41&gt;0,1,0)+IF(BQ41&gt;0,1,0)+IF(BW41&gt;0,1,0)</f>
        <v>4</v>
      </c>
      <c r="H41" s="38">
        <f>E41/G41</f>
        <v>231.01451299386187</v>
      </c>
      <c r="I41" s="48">
        <v>0</v>
      </c>
      <c r="J41" s="38" t="s">
        <v>165</v>
      </c>
      <c r="K41" s="44" t="s">
        <v>165</v>
      </c>
      <c r="L41" s="50" t="s">
        <v>165</v>
      </c>
      <c r="M41" s="52" t="s">
        <v>165</v>
      </c>
      <c r="N41" s="38"/>
      <c r="O41" s="48">
        <v>0</v>
      </c>
      <c r="P41" s="38" t="s">
        <v>165</v>
      </c>
      <c r="Q41" s="44" t="s">
        <v>165</v>
      </c>
      <c r="R41" s="50" t="s">
        <v>165</v>
      </c>
      <c r="S41" s="52" t="s">
        <v>165</v>
      </c>
      <c r="T41" s="45"/>
      <c r="U41" s="48">
        <v>223</v>
      </c>
      <c r="V41" s="38" t="s">
        <v>345</v>
      </c>
      <c r="W41" s="44" t="s">
        <v>345</v>
      </c>
      <c r="X41" s="50" t="s">
        <v>345</v>
      </c>
      <c r="Y41" s="52" t="s">
        <v>345</v>
      </c>
      <c r="AA41" s="48">
        <v>223</v>
      </c>
      <c r="AB41" s="38" t="s">
        <v>345</v>
      </c>
      <c r="AC41" s="44" t="s">
        <v>345</v>
      </c>
      <c r="AD41" s="50" t="s">
        <v>345</v>
      </c>
      <c r="AE41" s="52" t="s">
        <v>345</v>
      </c>
      <c r="AG41" s="48">
        <v>0</v>
      </c>
      <c r="AH41" s="38" t="s">
        <v>165</v>
      </c>
      <c r="AI41" s="44" t="s">
        <v>165</v>
      </c>
      <c r="AJ41" s="50" t="s">
        <v>165</v>
      </c>
      <c r="AK41" s="52" t="s">
        <v>165</v>
      </c>
      <c r="AL41" s="43" t="s">
        <v>186</v>
      </c>
      <c r="AM41" s="48">
        <v>0</v>
      </c>
      <c r="AN41" s="38" t="s">
        <v>165</v>
      </c>
      <c r="AO41" s="44" t="s">
        <v>165</v>
      </c>
      <c r="AP41" s="50" t="s">
        <v>165</v>
      </c>
      <c r="AQ41" s="52" t="s">
        <v>165</v>
      </c>
      <c r="AS41" s="48">
        <f>(AT41+AV41)/1.3</f>
        <v>198.79518072289153</v>
      </c>
      <c r="AT41" s="38">
        <f>1200/(AU41/AW41)</f>
        <v>108.43373493975902</v>
      </c>
      <c r="AU41" s="44">
        <v>66.4</v>
      </c>
      <c r="AV41" s="50">
        <f>100/4*AW41</f>
        <v>150</v>
      </c>
      <c r="AW41" s="52">
        <v>6</v>
      </c>
      <c r="AY41" s="48">
        <f>(AZ41+BB41)/1.1</f>
        <v>218.81047532892853</v>
      </c>
      <c r="AZ41" s="38">
        <f>1200/(BA41/BC41)</f>
        <v>90.69152286182138</v>
      </c>
      <c r="BA41" s="44">
        <v>79.39</v>
      </c>
      <c r="BB41" s="50">
        <f>100/4*BC41</f>
        <v>150</v>
      </c>
      <c r="BC41" s="51">
        <v>6</v>
      </c>
      <c r="BE41" s="48">
        <v>0</v>
      </c>
      <c r="BF41" s="38" t="s">
        <v>345</v>
      </c>
      <c r="BG41" s="44" t="s">
        <v>345</v>
      </c>
      <c r="BH41" s="50" t="s">
        <v>345</v>
      </c>
      <c r="BI41" s="52" t="s">
        <v>345</v>
      </c>
      <c r="BJ41" s="38" t="s">
        <v>186</v>
      </c>
      <c r="BK41" s="48">
        <v>0</v>
      </c>
      <c r="BL41" s="38" t="s">
        <v>165</v>
      </c>
      <c r="BM41" s="44" t="s">
        <v>165</v>
      </c>
      <c r="BN41" s="50" t="s">
        <v>165</v>
      </c>
      <c r="BO41" s="52" t="s">
        <v>165</v>
      </c>
      <c r="BP41" s="107"/>
      <c r="BQ41" s="48">
        <v>0</v>
      </c>
      <c r="BR41" s="38" t="s">
        <v>165</v>
      </c>
      <c r="BS41" s="44" t="s">
        <v>165</v>
      </c>
      <c r="BT41" s="50" t="s">
        <v>165</v>
      </c>
      <c r="BU41" s="52" t="s">
        <v>165</v>
      </c>
      <c r="BV41" s="107"/>
      <c r="BW41" s="48">
        <v>0</v>
      </c>
      <c r="BX41" s="38" t="s">
        <v>345</v>
      </c>
      <c r="BY41" s="44" t="s">
        <v>345</v>
      </c>
      <c r="BZ41" s="50" t="s">
        <v>345</v>
      </c>
      <c r="CA41" s="52" t="s">
        <v>345</v>
      </c>
      <c r="CB41" s="38" t="s">
        <v>186</v>
      </c>
      <c r="CC41" s="107"/>
      <c r="CD41" s="107"/>
      <c r="CE41" s="107"/>
      <c r="CF41" s="107"/>
      <c r="CG41" s="107"/>
      <c r="CH41" s="107"/>
      <c r="CI41" s="107"/>
    </row>
    <row r="42" spans="1:87" s="72" customFormat="1" ht="12.75">
      <c r="A42" s="80" t="s">
        <v>122</v>
      </c>
      <c r="B42" s="43" t="s">
        <v>81</v>
      </c>
      <c r="C42" s="37" t="s">
        <v>84</v>
      </c>
      <c r="D42" s="37" t="s">
        <v>10</v>
      </c>
      <c r="E42" s="46">
        <f>F42*(I42+O42+U42+AA42+AG42+AM42+AS42+AY42+BE42+BK42+BQ42+BW42)</f>
        <v>900.0108244570782</v>
      </c>
      <c r="F42" s="44">
        <f>IF(D42="MDR",1.3,0)+IF(D42="D12",1.19,0)+IF(D42="D14",1.13,0)+IF(D42="D16",1.08,0)+IF(D42="D19",1.04,0)+IF(D42="D20",1.02,0)+IF(D42="D35",1.1,0)+IF(D42="D50",1.16,0)+IF(D42="M12",1.13,0)+IF(D42="M14",1.08,0)+IF(D42="M16",1.05,0)+IF(D42="M19",1.01,0)+IF(D42="M20",1,0)+IF(D42="M40",1.04,0)+IF(D42="M50",1.07,0)</f>
        <v>1.04</v>
      </c>
      <c r="G42" s="45">
        <f>IF(I42&gt;0,1,0)+IF(O42&gt;0,1,0)+IF(U42&gt;0,1,0)+IF(AA42&gt;0,1,0)+IF(AG42&gt;0,1,0)+IF(AM42&gt;0,1,0)+IF(AS42&gt;0,1,0)+IF(AY42&gt;0,1,0)+IF(BE42&gt;0,1,0)+IF(BK42&gt;0,1,0)+IF(BQ42&gt;0,1,0)+IF(BW42&gt;0,1,0)</f>
        <v>4</v>
      </c>
      <c r="H42" s="38">
        <f>E42/G42</f>
        <v>225.00270611426956</v>
      </c>
      <c r="I42" s="48">
        <f>J42+L42</f>
        <v>227.03006312185727</v>
      </c>
      <c r="J42" s="38">
        <f>1200/(K42/M42)</f>
        <v>77.03006312185728</v>
      </c>
      <c r="K42" s="44">
        <v>93.47</v>
      </c>
      <c r="L42" s="50">
        <f>100/4*M42</f>
        <v>150</v>
      </c>
      <c r="M42" s="51">
        <v>6</v>
      </c>
      <c r="N42" s="45"/>
      <c r="O42" s="48">
        <f>P42+R42</f>
        <v>184.3178447849728</v>
      </c>
      <c r="P42" s="38">
        <f>1200/(Q42/S42)</f>
        <v>59.31784478497281</v>
      </c>
      <c r="Q42" s="44">
        <v>101.15</v>
      </c>
      <c r="R42" s="50">
        <f>100/4*S42</f>
        <v>125</v>
      </c>
      <c r="S42" s="52">
        <v>5</v>
      </c>
      <c r="T42" s="38"/>
      <c r="U42" s="48">
        <f>V42+X42</f>
        <v>254.19681620839364</v>
      </c>
      <c r="V42" s="38">
        <f>1200/(W42/Y42)</f>
        <v>104.19681620839364</v>
      </c>
      <c r="W42" s="44">
        <v>69.1</v>
      </c>
      <c r="X42" s="50">
        <f>100/4*Y42</f>
        <v>150</v>
      </c>
      <c r="Y42" s="52">
        <v>6</v>
      </c>
      <c r="AA42" s="48">
        <v>0</v>
      </c>
      <c r="AB42" s="38" t="s">
        <v>165</v>
      </c>
      <c r="AC42" s="44" t="s">
        <v>165</v>
      </c>
      <c r="AD42" s="50" t="s">
        <v>165</v>
      </c>
      <c r="AE42" s="52" t="s">
        <v>165</v>
      </c>
      <c r="AG42" s="48">
        <f>AH42+AJ42</f>
        <v>199.85029940119762</v>
      </c>
      <c r="AH42" s="38">
        <f>1200/(AI42/AK42)/1.5</f>
        <v>74.85029940119762</v>
      </c>
      <c r="AI42" s="44">
        <v>53.44</v>
      </c>
      <c r="AJ42" s="50">
        <f>100/4*AK42</f>
        <v>125</v>
      </c>
      <c r="AK42" s="52">
        <v>5</v>
      </c>
      <c r="AL42" s="43" t="s">
        <v>81</v>
      </c>
      <c r="AM42" s="48">
        <v>0</v>
      </c>
      <c r="AN42" s="38" t="s">
        <v>165</v>
      </c>
      <c r="AO42" s="44" t="s">
        <v>165</v>
      </c>
      <c r="AP42" s="50" t="s">
        <v>165</v>
      </c>
      <c r="AQ42" s="52" t="s">
        <v>165</v>
      </c>
      <c r="AS42" s="48">
        <v>0</v>
      </c>
      <c r="AT42" s="38" t="s">
        <v>165</v>
      </c>
      <c r="AU42" s="44" t="s">
        <v>165</v>
      </c>
      <c r="AV42" s="50" t="s">
        <v>165</v>
      </c>
      <c r="AW42" s="52" t="s">
        <v>165</v>
      </c>
      <c r="AY42" s="48">
        <v>0</v>
      </c>
      <c r="AZ42" s="38" t="s">
        <v>165</v>
      </c>
      <c r="BA42" s="44" t="s">
        <v>165</v>
      </c>
      <c r="BB42" s="50" t="s">
        <v>165</v>
      </c>
      <c r="BC42" s="52" t="s">
        <v>165</v>
      </c>
      <c r="BE42" s="48">
        <v>0</v>
      </c>
      <c r="BF42" s="38" t="s">
        <v>165</v>
      </c>
      <c r="BG42" s="44" t="s">
        <v>165</v>
      </c>
      <c r="BH42" s="50" t="s">
        <v>165</v>
      </c>
      <c r="BI42" s="52" t="s">
        <v>165</v>
      </c>
      <c r="BJ42" s="38" t="s">
        <v>81</v>
      </c>
      <c r="BK42" s="48">
        <v>0</v>
      </c>
      <c r="BL42" s="38" t="s">
        <v>165</v>
      </c>
      <c r="BM42" s="44" t="s">
        <v>165</v>
      </c>
      <c r="BN42" s="50" t="s">
        <v>165</v>
      </c>
      <c r="BO42" s="52" t="s">
        <v>165</v>
      </c>
      <c r="BP42" s="107"/>
      <c r="BQ42" s="48">
        <v>0</v>
      </c>
      <c r="BR42" s="38" t="s">
        <v>165</v>
      </c>
      <c r="BS42" s="44" t="s">
        <v>165</v>
      </c>
      <c r="BT42" s="50" t="s">
        <v>165</v>
      </c>
      <c r="BU42" s="52" t="s">
        <v>165</v>
      </c>
      <c r="BV42" s="107"/>
      <c r="BW42" s="48">
        <v>0</v>
      </c>
      <c r="BX42" s="38" t="s">
        <v>165</v>
      </c>
      <c r="BY42" s="44" t="s">
        <v>165</v>
      </c>
      <c r="BZ42" s="50" t="s">
        <v>165</v>
      </c>
      <c r="CA42" s="52" t="s">
        <v>165</v>
      </c>
      <c r="CB42" s="38" t="s">
        <v>81</v>
      </c>
      <c r="CC42" s="107"/>
      <c r="CD42" s="107"/>
      <c r="CE42" s="107"/>
      <c r="CF42" s="107"/>
      <c r="CG42" s="107"/>
      <c r="CH42" s="107"/>
      <c r="CI42" s="107"/>
    </row>
    <row r="43" spans="1:87" s="72" customFormat="1" ht="12.75">
      <c r="A43" s="80" t="s">
        <v>123</v>
      </c>
      <c r="B43" s="43" t="s">
        <v>183</v>
      </c>
      <c r="C43" s="37" t="s">
        <v>184</v>
      </c>
      <c r="D43" s="37" t="s">
        <v>7</v>
      </c>
      <c r="E43" s="46">
        <f>F43*(I43+O43+U43+AA43+AG43+AM43+AS43+AY43+BE43+BK43+BQ43+BW43)</f>
        <v>872.2673083863443</v>
      </c>
      <c r="F43" s="44">
        <f>IF(D43="MDR",1.3,0)+IF(D43="D12",1.19,0)+IF(D43="D14",1.13,0)+IF(D43="D16",1.08,0)+IF(D43="D19",1.04,0)+IF(D43="D20",1.02,0)+IF(D43="D35",1.1,0)+IF(D43="D50",1.16,0)+IF(D43="M12",1.13,0)+IF(D43="M14",1.08,0)+IF(D43="M16",1.05,0)+IF(D43="M19",1.01,0)+IF(D43="M20",1,0)+IF(D43="M40",1.04,0)+IF(D43="M50",1.07,0)</f>
        <v>1.13</v>
      </c>
      <c r="G43" s="45">
        <f>IF(I43&gt;0,1,0)+IF(O43&gt;0,1,0)+IF(U43&gt;0,1,0)+IF(AA43&gt;0,1,0)+IF(AG43&gt;0,1,0)+IF(AM43&gt;0,1,0)+IF(AS43&gt;0,1,0)+IF(AY43&gt;0,1,0)+IF(BE43&gt;0,1,0)+IF(BK43&gt;0,1,0)+IF(BQ43&gt;0,1,0)+IF(BW43&gt;0,1,0)</f>
        <v>4</v>
      </c>
      <c r="H43" s="38">
        <f>E43/G43</f>
        <v>218.06682709658608</v>
      </c>
      <c r="I43" s="48">
        <f>J43+L43</f>
        <v>350.7836990595611</v>
      </c>
      <c r="J43" s="38">
        <f>1200/(K43/M43)</f>
        <v>250.78369905956112</v>
      </c>
      <c r="K43" s="44">
        <v>19.14</v>
      </c>
      <c r="L43" s="50">
        <f>100/4*M43</f>
        <v>100</v>
      </c>
      <c r="M43" s="52">
        <v>4</v>
      </c>
      <c r="N43" s="38"/>
      <c r="O43" s="48">
        <v>0</v>
      </c>
      <c r="P43" s="38" t="s">
        <v>165</v>
      </c>
      <c r="Q43" s="44" t="s">
        <v>165</v>
      </c>
      <c r="R43" s="50" t="s">
        <v>165</v>
      </c>
      <c r="S43" s="52" t="s">
        <v>165</v>
      </c>
      <c r="T43" s="38"/>
      <c r="U43" s="48">
        <f>V43+X43</f>
        <v>113.15580286168522</v>
      </c>
      <c r="V43" s="38">
        <f>1200/(W43/Y43)</f>
        <v>38.15580286168522</v>
      </c>
      <c r="W43" s="44">
        <v>94.35</v>
      </c>
      <c r="X43" s="50">
        <f>100/4*Y43</f>
        <v>75</v>
      </c>
      <c r="Y43" s="52">
        <v>3</v>
      </c>
      <c r="AA43" s="48">
        <v>0</v>
      </c>
      <c r="AB43" s="38" t="s">
        <v>165</v>
      </c>
      <c r="AC43" s="44" t="s">
        <v>165</v>
      </c>
      <c r="AD43" s="50" t="s">
        <v>165</v>
      </c>
      <c r="AE43" s="52" t="s">
        <v>165</v>
      </c>
      <c r="AG43" s="48">
        <v>0</v>
      </c>
      <c r="AH43" s="38" t="s">
        <v>165</v>
      </c>
      <c r="AI43" s="44" t="s">
        <v>165</v>
      </c>
      <c r="AJ43" s="50" t="s">
        <v>165</v>
      </c>
      <c r="AK43" s="52" t="s">
        <v>165</v>
      </c>
      <c r="AL43" s="43" t="s">
        <v>183</v>
      </c>
      <c r="AM43" s="48">
        <v>0</v>
      </c>
      <c r="AN43" s="38" t="s">
        <v>165</v>
      </c>
      <c r="AO43" s="44" t="s">
        <v>165</v>
      </c>
      <c r="AP43" s="50" t="s">
        <v>165</v>
      </c>
      <c r="AQ43" s="52" t="s">
        <v>165</v>
      </c>
      <c r="AS43" s="48">
        <v>0</v>
      </c>
      <c r="AT43" s="38" t="s">
        <v>165</v>
      </c>
      <c r="AU43" s="44" t="s">
        <v>165</v>
      </c>
      <c r="AV43" s="50" t="s">
        <v>165</v>
      </c>
      <c r="AW43" s="52" t="s">
        <v>165</v>
      </c>
      <c r="AY43" s="48">
        <v>0</v>
      </c>
      <c r="AZ43" s="38" t="s">
        <v>343</v>
      </c>
      <c r="BA43" s="44" t="s">
        <v>344</v>
      </c>
      <c r="BB43" s="50" t="s">
        <v>343</v>
      </c>
      <c r="BC43" s="105" t="s">
        <v>343</v>
      </c>
      <c r="BE43" s="111">
        <f>BF43+BH43</f>
        <v>158.30903790087464</v>
      </c>
      <c r="BF43" s="39">
        <f>250/(BG43/BI43)</f>
        <v>58.30903790087464</v>
      </c>
      <c r="BG43" s="40">
        <v>34.3</v>
      </c>
      <c r="BH43" s="107">
        <f>100/4*BI43/2</f>
        <v>100</v>
      </c>
      <c r="BI43" s="112">
        <v>8</v>
      </c>
      <c r="BJ43" s="38" t="s">
        <v>183</v>
      </c>
      <c r="BK43" s="48">
        <v>0</v>
      </c>
      <c r="BL43" s="38" t="s">
        <v>165</v>
      </c>
      <c r="BM43" s="44" t="s">
        <v>165</v>
      </c>
      <c r="BN43" s="50" t="s">
        <v>165</v>
      </c>
      <c r="BO43" s="52" t="s">
        <v>165</v>
      </c>
      <c r="BP43" s="107"/>
      <c r="BQ43" s="48">
        <v>0</v>
      </c>
      <c r="BR43" s="38" t="s">
        <v>165</v>
      </c>
      <c r="BS43" s="44" t="s">
        <v>165</v>
      </c>
      <c r="BT43" s="50" t="s">
        <v>165</v>
      </c>
      <c r="BU43" s="52" t="s">
        <v>165</v>
      </c>
      <c r="BV43" s="107"/>
      <c r="BW43" s="111">
        <f>BX43+BZ43</f>
        <v>149.66943220119265</v>
      </c>
      <c r="BX43" s="39">
        <f>1200/(BY43/CA43)*0.8</f>
        <v>74.66943220119263</v>
      </c>
      <c r="BY43" s="40">
        <v>77.14</v>
      </c>
      <c r="BZ43" s="41">
        <f>(100/4*CA43)/2</f>
        <v>75</v>
      </c>
      <c r="CA43" s="112">
        <v>6</v>
      </c>
      <c r="CB43" s="38" t="s">
        <v>183</v>
      </c>
      <c r="CC43" s="107"/>
      <c r="CD43" s="107"/>
      <c r="CE43" s="107"/>
      <c r="CF43" s="107"/>
      <c r="CG43" s="107"/>
      <c r="CH43" s="107"/>
      <c r="CI43" s="107"/>
    </row>
    <row r="44" spans="1:87" s="72" customFormat="1" ht="12.75">
      <c r="A44" s="80" t="s">
        <v>142</v>
      </c>
      <c r="B44" s="43" t="s">
        <v>69</v>
      </c>
      <c r="C44" s="37" t="s">
        <v>71</v>
      </c>
      <c r="D44" s="37" t="s">
        <v>201</v>
      </c>
      <c r="E44" s="46">
        <f>F44*(I44+O44+U44+AA44+AG44+AM44+AS44+AY44+BE44+BK44+BQ44+BW44)</f>
        <v>816.177742144734</v>
      </c>
      <c r="F44" s="44">
        <f>IF(D44="MDR",1.3,0)+IF(D44="D12",1.19,0)+IF(D44="D14",1.13,0)+IF(D44="D16",1.08,0)+IF(D44="D19",1.04,0)+IF(D44="D20",1.02,0)+IF(D44="D35",1.1,0)+IF(D44="D50",1.16,0)+IF(D44="M12",1.13,0)+IF(D44="M14",1.08,0)+IF(D44="M16",1.05,0)+IF(D44="M19",1.01,0)+IF(D44="M20",1,0)+IF(D44="M40",1.04,0)+IF(D44="M50",1.07,0)</f>
        <v>1.19</v>
      </c>
      <c r="G44" s="45">
        <f>IF(I44&gt;0,1,0)+IF(O44&gt;0,1,0)+IF(U44&gt;0,1,0)+IF(AA44&gt;0,1,0)+IF(AG44&gt;0,1,0)+IF(AM44&gt;0,1,0)+IF(AS44&gt;0,1,0)+IF(AY44&gt;0,1,0)+IF(BE44&gt;0,1,0)+IF(BK44&gt;0,1,0)+IF(BQ44&gt;0,1,0)+IF(BW44&gt;0,1,0)</f>
        <v>9</v>
      </c>
      <c r="H44" s="38">
        <f>E44/G44</f>
        <v>90.68641579385934</v>
      </c>
      <c r="I44" s="48">
        <f>J44+L44</f>
        <v>95.07042253521126</v>
      </c>
      <c r="J44" s="38">
        <f>1200/(K44/M44)</f>
        <v>45.070422535211264</v>
      </c>
      <c r="K44" s="44">
        <v>53.25</v>
      </c>
      <c r="L44" s="50">
        <f>100/4*M44</f>
        <v>50</v>
      </c>
      <c r="M44" s="52">
        <v>2</v>
      </c>
      <c r="N44" s="38"/>
      <c r="O44" s="48">
        <f>P44+R44</f>
        <v>103.17970307999113</v>
      </c>
      <c r="P44" s="38">
        <f>1200/(Q44/S44)</f>
        <v>53.179703079991135</v>
      </c>
      <c r="Q44" s="44">
        <v>45.13</v>
      </c>
      <c r="R44" s="50">
        <f>100/4*S44</f>
        <v>50</v>
      </c>
      <c r="S44" s="52">
        <v>2</v>
      </c>
      <c r="T44" s="38"/>
      <c r="U44" s="48">
        <f>V44+X44</f>
        <v>44.84783327820046</v>
      </c>
      <c r="V44" s="38">
        <f>1200/(W44/Y44)</f>
        <v>19.84783327820046</v>
      </c>
      <c r="W44" s="44">
        <v>60.46</v>
      </c>
      <c r="X44" s="50">
        <f>100/4*Y44</f>
        <v>25</v>
      </c>
      <c r="Y44" s="52">
        <v>1</v>
      </c>
      <c r="AA44" s="48">
        <f>AB44+AD44</f>
        <v>106.79129200189305</v>
      </c>
      <c r="AB44" s="38">
        <f>1200/(AC44/AE44)</f>
        <v>56.79129200189305</v>
      </c>
      <c r="AC44" s="44">
        <v>42.26</v>
      </c>
      <c r="AD44" s="50">
        <f>100/4*AE44</f>
        <v>50</v>
      </c>
      <c r="AE44" s="52">
        <v>2</v>
      </c>
      <c r="AG44" s="48">
        <v>0</v>
      </c>
      <c r="AH44" s="38" t="s">
        <v>165</v>
      </c>
      <c r="AI44" s="44" t="s">
        <v>165</v>
      </c>
      <c r="AJ44" s="50" t="s">
        <v>165</v>
      </c>
      <c r="AK44" s="52" t="s">
        <v>165</v>
      </c>
      <c r="AL44" s="43" t="s">
        <v>69</v>
      </c>
      <c r="AM44" s="48">
        <f>AP44+AN44</f>
        <v>86.01005054660868</v>
      </c>
      <c r="AN44" s="38">
        <f>1200/(AO44/AQ44)/3</f>
        <v>23.510050546608678</v>
      </c>
      <c r="AO44" s="44">
        <v>85.07</v>
      </c>
      <c r="AP44" s="50">
        <f>(100/4*AQ44)/2</f>
        <v>62.5</v>
      </c>
      <c r="AQ44" s="52">
        <v>5</v>
      </c>
      <c r="AS44" s="48">
        <f>(AT44+AV44)/1.3</f>
        <v>64.38702429434069</v>
      </c>
      <c r="AT44" s="38">
        <f>1200/(AU44/AW44)</f>
        <v>33.70313158264289</v>
      </c>
      <c r="AU44" s="44">
        <v>71.21</v>
      </c>
      <c r="AV44" s="50">
        <f>100/4*AW44</f>
        <v>50</v>
      </c>
      <c r="AW44" s="52">
        <v>2</v>
      </c>
      <c r="AY44" s="48">
        <f>(AZ44+BB44)/1.1</f>
        <v>75.26487721869603</v>
      </c>
      <c r="AZ44" s="38">
        <f>1200/(BA44/BC44)</f>
        <v>32.79136494056565</v>
      </c>
      <c r="BA44" s="44">
        <v>73.19</v>
      </c>
      <c r="BB44" s="50">
        <f>100/4*BC44</f>
        <v>50</v>
      </c>
      <c r="BC44" s="51">
        <v>2</v>
      </c>
      <c r="BE44" s="111">
        <f>BF44+BH44</f>
        <v>69.8609731876862</v>
      </c>
      <c r="BF44" s="39">
        <f>250/(BG44/BI44)</f>
        <v>19.860973187686195</v>
      </c>
      <c r="BG44" s="40">
        <v>50.35</v>
      </c>
      <c r="BH44" s="107">
        <f>100/4*BI44/2</f>
        <v>50</v>
      </c>
      <c r="BI44" s="112">
        <v>4</v>
      </c>
      <c r="BJ44" s="38" t="s">
        <v>69</v>
      </c>
      <c r="BK44" s="48">
        <v>0</v>
      </c>
      <c r="BL44" s="38" t="s">
        <v>165</v>
      </c>
      <c r="BM44" s="44" t="s">
        <v>165</v>
      </c>
      <c r="BN44" s="50" t="s">
        <v>165</v>
      </c>
      <c r="BO44" s="52" t="s">
        <v>165</v>
      </c>
      <c r="BP44" s="107"/>
      <c r="BQ44" s="48">
        <v>0</v>
      </c>
      <c r="BR44" s="38" t="s">
        <v>165</v>
      </c>
      <c r="BS44" s="44" t="s">
        <v>165</v>
      </c>
      <c r="BT44" s="50" t="s">
        <v>165</v>
      </c>
      <c r="BU44" s="52" t="s">
        <v>165</v>
      </c>
      <c r="BV44" s="107"/>
      <c r="BW44" s="111">
        <f>BX44+BZ44</f>
        <v>40.45147271849348</v>
      </c>
      <c r="BX44" s="39">
        <f>1200/(BY44/CA44)*0.8</f>
        <v>15.45147271849348</v>
      </c>
      <c r="BY44" s="40">
        <v>124.26</v>
      </c>
      <c r="BZ44" s="41">
        <f>(100/4*CA44)/2</f>
        <v>25</v>
      </c>
      <c r="CA44" s="112">
        <v>2</v>
      </c>
      <c r="CB44" s="38" t="s">
        <v>69</v>
      </c>
      <c r="CC44" s="107"/>
      <c r="CD44" s="107"/>
      <c r="CE44" s="107"/>
      <c r="CF44" s="107"/>
      <c r="CG44" s="107"/>
      <c r="CH44" s="107"/>
      <c r="CI44" s="107"/>
    </row>
    <row r="45" spans="1:87" s="72" customFormat="1" ht="12.75">
      <c r="A45" s="80" t="s">
        <v>143</v>
      </c>
      <c r="B45" s="38" t="s">
        <v>288</v>
      </c>
      <c r="C45" s="44" t="s">
        <v>289</v>
      </c>
      <c r="D45" s="37" t="s">
        <v>17</v>
      </c>
      <c r="E45" s="46">
        <f>F45*(I45+O45+U45+AA45+AG45+AM45+AS45+AY45+BE45+BK45+BQ45+BW45)</f>
        <v>797.844476181109</v>
      </c>
      <c r="F45" s="44">
        <f>IF(D45="MDR",1.3,0)+IF(D45="D12",1.19,0)+IF(D45="D14",1.13,0)+IF(D45="D16",1.08,0)+IF(D45="D19",1.04,0)+IF(D45="D20",1.02,0)+IF(D45="D35",1.1,0)+IF(D45="D50",1.16,0)+IF(D45="M12",1.13,0)+IF(D45="M14",1.08,0)+IF(D45="M16",1.05,0)+IF(D45="M19",1.01,0)+IF(D45="M20",1,0)+IF(D45="M40",1.04,0)+IF(D45="M50",1.07,0)</f>
        <v>1.3</v>
      </c>
      <c r="G45" s="45">
        <f>IF(I45&gt;0,1,0)+IF(O45&gt;0,1,0)+IF(U45&gt;0,1,0)+IF(AA45&gt;0,1,0)+IF(AG45&gt;0,1,0)+IF(AM45&gt;0,1,0)+IF(AS45&gt;0,1,0)+IF(AY45&gt;0,1,0)+IF(BE45&gt;0,1,0)+IF(BK45&gt;0,1,0)+IF(BQ45&gt;0,1,0)+IF(BW45&gt;0,1,0)</f>
        <v>4</v>
      </c>
      <c r="H45" s="38">
        <f>E45/G45</f>
        <v>199.46111904527726</v>
      </c>
      <c r="I45" s="48">
        <f>J45+L45</f>
        <v>162.74067755301</v>
      </c>
      <c r="J45" s="38">
        <f>1200/(K45/M45)</f>
        <v>87.74067755300999</v>
      </c>
      <c r="K45" s="44">
        <v>41.03</v>
      </c>
      <c r="L45" s="50">
        <f>100/4*M45</f>
        <v>75</v>
      </c>
      <c r="M45" s="52">
        <v>3</v>
      </c>
      <c r="N45" s="38"/>
      <c r="O45" s="48">
        <v>0</v>
      </c>
      <c r="P45" s="38" t="s">
        <v>165</v>
      </c>
      <c r="Q45" s="44" t="s">
        <v>165</v>
      </c>
      <c r="R45" s="50" t="s">
        <v>165</v>
      </c>
      <c r="S45" s="52" t="s">
        <v>165</v>
      </c>
      <c r="T45" s="38"/>
      <c r="U45" s="48">
        <v>0</v>
      </c>
      <c r="V45" s="38" t="s">
        <v>165</v>
      </c>
      <c r="W45" s="44" t="s">
        <v>165</v>
      </c>
      <c r="X45" s="50" t="s">
        <v>165</v>
      </c>
      <c r="Y45" s="52" t="s">
        <v>165</v>
      </c>
      <c r="Z45" s="38"/>
      <c r="AA45" s="48">
        <f>AB45+AD45</f>
        <v>122.25649776844315</v>
      </c>
      <c r="AB45" s="38">
        <f>1200/(AC45/AE45)</f>
        <v>47.25649776844316</v>
      </c>
      <c r="AC45" s="44">
        <v>76.18</v>
      </c>
      <c r="AD45" s="50">
        <f>100/4*AE45</f>
        <v>75</v>
      </c>
      <c r="AE45" s="52">
        <v>3</v>
      </c>
      <c r="AF45" s="38"/>
      <c r="AG45" s="48">
        <v>0</v>
      </c>
      <c r="AH45" s="38" t="s">
        <v>165</v>
      </c>
      <c r="AI45" s="44" t="s">
        <v>165</v>
      </c>
      <c r="AJ45" s="50" t="s">
        <v>165</v>
      </c>
      <c r="AK45" s="52" t="s">
        <v>165</v>
      </c>
      <c r="AL45" s="38" t="s">
        <v>288</v>
      </c>
      <c r="AM45" s="48">
        <v>0</v>
      </c>
      <c r="AN45" s="38" t="s">
        <v>165</v>
      </c>
      <c r="AO45" s="44" t="s">
        <v>165</v>
      </c>
      <c r="AP45" s="50" t="s">
        <v>165</v>
      </c>
      <c r="AQ45" s="52" t="s">
        <v>165</v>
      </c>
      <c r="AR45" s="38"/>
      <c r="AS45" s="48">
        <v>0</v>
      </c>
      <c r="AT45" s="38" t="s">
        <v>165</v>
      </c>
      <c r="AU45" s="44" t="s">
        <v>165</v>
      </c>
      <c r="AV45" s="50" t="s">
        <v>165</v>
      </c>
      <c r="AW45" s="52" t="s">
        <v>165</v>
      </c>
      <c r="AY45" s="48">
        <f>(AZ45+BB45)/1.1</f>
        <v>249.58677685950408</v>
      </c>
      <c r="AZ45" s="38">
        <f>1200/(BA45/BC45)</f>
        <v>174.54545454545453</v>
      </c>
      <c r="BA45" s="44">
        <v>27.5</v>
      </c>
      <c r="BB45" s="50">
        <f>100/4*BC45</f>
        <v>100</v>
      </c>
      <c r="BC45" s="52">
        <v>4</v>
      </c>
      <c r="BE45" s="48">
        <v>0</v>
      </c>
      <c r="BF45" s="38" t="s">
        <v>165</v>
      </c>
      <c r="BG45" s="44" t="s">
        <v>165</v>
      </c>
      <c r="BH45" s="50" t="s">
        <v>165</v>
      </c>
      <c r="BI45" s="52" t="s">
        <v>165</v>
      </c>
      <c r="BJ45" s="38" t="s">
        <v>288</v>
      </c>
      <c r="BK45" s="48">
        <v>0</v>
      </c>
      <c r="BL45" s="38" t="s">
        <v>165</v>
      </c>
      <c r="BM45" s="44" t="s">
        <v>165</v>
      </c>
      <c r="BN45" s="50" t="s">
        <v>165</v>
      </c>
      <c r="BO45" s="52" t="s">
        <v>165</v>
      </c>
      <c r="BP45" s="107"/>
      <c r="BQ45" s="48">
        <v>0</v>
      </c>
      <c r="BR45" s="38" t="s">
        <v>165</v>
      </c>
      <c r="BS45" s="44" t="s">
        <v>165</v>
      </c>
      <c r="BT45" s="50" t="s">
        <v>165</v>
      </c>
      <c r="BU45" s="52" t="s">
        <v>165</v>
      </c>
      <c r="BV45" s="107"/>
      <c r="BW45" s="111">
        <f>BX45+BZ45</f>
        <v>79.14256795835743</v>
      </c>
      <c r="BX45" s="39">
        <f>1200/(BY45/CA45)*0.8</f>
        <v>41.64256795835744</v>
      </c>
      <c r="BY45" s="40">
        <v>69.16</v>
      </c>
      <c r="BZ45" s="41">
        <f>(100/4*CA45)/2</f>
        <v>37.5</v>
      </c>
      <c r="CA45" s="112">
        <v>3</v>
      </c>
      <c r="CB45" s="38" t="s">
        <v>288</v>
      </c>
      <c r="CC45" s="107"/>
      <c r="CD45" s="107"/>
      <c r="CE45" s="107"/>
      <c r="CF45" s="107"/>
      <c r="CG45" s="107"/>
      <c r="CH45" s="107"/>
      <c r="CI45" s="107"/>
    </row>
    <row r="46" spans="1:87" s="72" customFormat="1" ht="12.75">
      <c r="A46" s="80" t="s">
        <v>144</v>
      </c>
      <c r="B46" s="43" t="s">
        <v>170</v>
      </c>
      <c r="C46" s="37" t="s">
        <v>171</v>
      </c>
      <c r="D46" s="37" t="s">
        <v>66</v>
      </c>
      <c r="E46" s="46">
        <f>F46*(I46+O46+U46+AA46+AG46+AM46+AS46+AY46+BE46+BK46+BQ46+BW46)</f>
        <v>796.1877613511615</v>
      </c>
      <c r="F46" s="44">
        <f>IF(D46="MDR",1.3,0)+IF(D46="D12",1.19,0)+IF(D46="D14",1.13,0)+IF(D46="D16",1.08,0)+IF(D46="D19",1.04,0)+IF(D46="D20",1.02,0)+IF(D46="D35",1.1,0)+IF(D46="D50",1.16,0)+IF(D46="M12",1.13,0)+IF(D46="M14",1.08,0)+IF(D46="M16",1.05,0)+IF(D46="M19",1.01,0)+IF(D46="M20",1,0)+IF(D46="M40",1.04,0)+IF(D46="M50",1.07,0)</f>
        <v>1.16</v>
      </c>
      <c r="G46" s="45">
        <f>IF(I46&gt;0,1,0)+IF(O46&gt;0,1,0)+IF(U46&gt;0,1,0)+IF(AA46&gt;0,1,0)+IF(AG46&gt;0,1,0)+IF(AM46&gt;0,1,0)+IF(AS46&gt;0,1,0)+IF(AY46&gt;0,1,0)+IF(BE46&gt;0,1,0)+IF(BK46&gt;0,1,0)+IF(BQ46&gt;0,1,0)+IF(BW46&gt;0,1,0)</f>
        <v>4</v>
      </c>
      <c r="H46" s="38">
        <f>E46/G46</f>
        <v>199.04694033779037</v>
      </c>
      <c r="I46" s="48">
        <f>J46+L46</f>
        <v>166.66666666666669</v>
      </c>
      <c r="J46" s="38">
        <f>1200/(K46/M46)</f>
        <v>66.66666666666667</v>
      </c>
      <c r="K46" s="44">
        <v>72</v>
      </c>
      <c r="L46" s="50">
        <f>100/4*M46</f>
        <v>100</v>
      </c>
      <c r="M46" s="52">
        <v>4</v>
      </c>
      <c r="N46" s="45"/>
      <c r="O46" s="48">
        <f>P46+R46</f>
        <v>195.41427062551344</v>
      </c>
      <c r="P46" s="38">
        <f>1200/(Q46/S46)</f>
        <v>70.41427062551344</v>
      </c>
      <c r="Q46" s="44">
        <v>85.21</v>
      </c>
      <c r="R46" s="50">
        <f>100/4*S46</f>
        <v>125</v>
      </c>
      <c r="S46" s="52">
        <v>5</v>
      </c>
      <c r="T46" s="45"/>
      <c r="U46" s="48">
        <f>V46+X46</f>
        <v>175.56675062972292</v>
      </c>
      <c r="V46" s="38">
        <f>1200/(W46/Y46)</f>
        <v>75.56675062972292</v>
      </c>
      <c r="W46" s="44">
        <v>63.52</v>
      </c>
      <c r="X46" s="50">
        <f>100/4*Y46</f>
        <v>100</v>
      </c>
      <c r="Y46" s="52">
        <v>4</v>
      </c>
      <c r="AA46" s="48">
        <f>AB46+AD46</f>
        <v>148.72107186358102</v>
      </c>
      <c r="AB46" s="38">
        <f>1200/(AC46/AE46)</f>
        <v>48.721071863581</v>
      </c>
      <c r="AC46" s="44">
        <v>98.52</v>
      </c>
      <c r="AD46" s="50">
        <f>100/4*AE46</f>
        <v>100</v>
      </c>
      <c r="AE46" s="52">
        <v>4</v>
      </c>
      <c r="AG46" s="48">
        <v>0</v>
      </c>
      <c r="AH46" s="38" t="s">
        <v>165</v>
      </c>
      <c r="AI46" s="44" t="s">
        <v>165</v>
      </c>
      <c r="AJ46" s="50" t="s">
        <v>165</v>
      </c>
      <c r="AK46" s="52" t="s">
        <v>165</v>
      </c>
      <c r="AL46" s="43" t="s">
        <v>170</v>
      </c>
      <c r="AM46" s="48">
        <v>0</v>
      </c>
      <c r="AN46" s="38" t="s">
        <v>165</v>
      </c>
      <c r="AO46" s="44" t="s">
        <v>165</v>
      </c>
      <c r="AP46" s="50" t="s">
        <v>165</v>
      </c>
      <c r="AQ46" s="52" t="s">
        <v>165</v>
      </c>
      <c r="AS46" s="48">
        <v>0</v>
      </c>
      <c r="AT46" s="38" t="s">
        <v>165</v>
      </c>
      <c r="AU46" s="44" t="s">
        <v>165</v>
      </c>
      <c r="AV46" s="50" t="s">
        <v>165</v>
      </c>
      <c r="AW46" s="52" t="s">
        <v>165</v>
      </c>
      <c r="AY46" s="48">
        <v>0</v>
      </c>
      <c r="AZ46" s="38" t="s">
        <v>165</v>
      </c>
      <c r="BA46" s="44" t="s">
        <v>165</v>
      </c>
      <c r="BB46" s="50" t="s">
        <v>165</v>
      </c>
      <c r="BC46" s="52" t="s">
        <v>165</v>
      </c>
      <c r="BE46" s="48">
        <v>0</v>
      </c>
      <c r="BF46" s="38" t="s">
        <v>165</v>
      </c>
      <c r="BG46" s="44" t="s">
        <v>165</v>
      </c>
      <c r="BH46" s="50" t="s">
        <v>165</v>
      </c>
      <c r="BI46" s="52" t="s">
        <v>165</v>
      </c>
      <c r="BJ46" s="38" t="s">
        <v>170</v>
      </c>
      <c r="BK46" s="48">
        <v>0</v>
      </c>
      <c r="BL46" s="38" t="s">
        <v>165</v>
      </c>
      <c r="BM46" s="44" t="s">
        <v>165</v>
      </c>
      <c r="BN46" s="50" t="s">
        <v>165</v>
      </c>
      <c r="BO46" s="52" t="s">
        <v>165</v>
      </c>
      <c r="BP46" s="107"/>
      <c r="BQ46" s="48">
        <v>0</v>
      </c>
      <c r="BR46" s="38" t="s">
        <v>165</v>
      </c>
      <c r="BS46" s="44" t="s">
        <v>165</v>
      </c>
      <c r="BT46" s="50" t="s">
        <v>165</v>
      </c>
      <c r="BU46" s="52" t="s">
        <v>165</v>
      </c>
      <c r="BV46" s="107"/>
      <c r="BW46" s="48">
        <v>0</v>
      </c>
      <c r="BX46" s="38" t="s">
        <v>165</v>
      </c>
      <c r="BY46" s="44" t="s">
        <v>165</v>
      </c>
      <c r="BZ46" s="50" t="s">
        <v>165</v>
      </c>
      <c r="CA46" s="52" t="s">
        <v>165</v>
      </c>
      <c r="CB46" s="38" t="s">
        <v>170</v>
      </c>
      <c r="CC46" s="107"/>
      <c r="CD46" s="107"/>
      <c r="CE46" s="107"/>
      <c r="CF46" s="107"/>
      <c r="CG46" s="107"/>
      <c r="CH46" s="107"/>
      <c r="CI46" s="107"/>
    </row>
    <row r="47" spans="1:87" s="72" customFormat="1" ht="12.75">
      <c r="A47" s="80" t="s">
        <v>145</v>
      </c>
      <c r="B47" s="43" t="s">
        <v>11</v>
      </c>
      <c r="C47" s="37" t="s">
        <v>12</v>
      </c>
      <c r="D47" s="37" t="s">
        <v>10</v>
      </c>
      <c r="E47" s="46">
        <f>F47*(I47+O47+U47+AA47+AG47+AM47+AS47+AY47+BE47+BK47+BQ47+BW47)</f>
        <v>772.4336201149775</v>
      </c>
      <c r="F47" s="44">
        <f>IF(D47="MDR",1.3,0)+IF(D47="D12",1.19,0)+IF(D47="D14",1.13,0)+IF(D47="D16",1.08,0)+IF(D47="D19",1.04,0)+IF(D47="D20",1.02,0)+IF(D47="D35",1.1,0)+IF(D47="D50",1.16,0)+IF(D47="M12",1.13,0)+IF(D47="M14",1.08,0)+IF(D47="M16",1.05,0)+IF(D47="M19",1.01,0)+IF(D47="M20",1,0)+IF(D47="M40",1.04,0)+IF(D47="M50",1.07,0)</f>
        <v>1.04</v>
      </c>
      <c r="G47" s="45">
        <f>IF(I47&gt;0,1,0)+IF(O47&gt;0,1,0)+IF(U47&gt;0,1,0)+IF(AA47&gt;0,1,0)+IF(AG47&gt;0,1,0)+IF(AM47&gt;0,1,0)+IF(AS47&gt;0,1,0)+IF(AY47&gt;0,1,0)+IF(BE47&gt;0,1,0)+IF(BK47&gt;0,1,0)+IF(BQ47&gt;0,1,0)+IF(BW47&gt;0,1,0)</f>
        <v>3</v>
      </c>
      <c r="H47" s="38">
        <f>E47/G47</f>
        <v>257.4778733716592</v>
      </c>
      <c r="I47" s="48">
        <f>J47+L47</f>
        <v>267.1303074670571</v>
      </c>
      <c r="J47" s="38">
        <f>1200/(K47/M47)</f>
        <v>117.13030746705711</v>
      </c>
      <c r="K47" s="44">
        <v>61.47</v>
      </c>
      <c r="L47" s="50">
        <f>100/4*M47</f>
        <v>150</v>
      </c>
      <c r="M47" s="52">
        <v>6</v>
      </c>
      <c r="N47" s="45"/>
      <c r="O47" s="48">
        <f>P47+R47</f>
        <v>226.9641902725815</v>
      </c>
      <c r="P47" s="38">
        <f>1200/(Q47/S47)</f>
        <v>76.9641902725815</v>
      </c>
      <c r="Q47" s="44">
        <v>93.55</v>
      </c>
      <c r="R47" s="50">
        <f>100/4*S47</f>
        <v>150</v>
      </c>
      <c r="S47" s="52">
        <v>6</v>
      </c>
      <c r="T47" s="38"/>
      <c r="U47" s="48">
        <f>V47+X47</f>
        <v>248.63013698630138</v>
      </c>
      <c r="V47" s="38">
        <f>1200/(W47/Y47)</f>
        <v>98.63013698630138</v>
      </c>
      <c r="W47" s="44">
        <v>73</v>
      </c>
      <c r="X47" s="50">
        <f>100/4*Y47</f>
        <v>150</v>
      </c>
      <c r="Y47" s="52">
        <v>6</v>
      </c>
      <c r="AA47" s="48">
        <v>0</v>
      </c>
      <c r="AB47" s="38" t="s">
        <v>165</v>
      </c>
      <c r="AC47" s="44" t="s">
        <v>165</v>
      </c>
      <c r="AD47" s="50" t="s">
        <v>165</v>
      </c>
      <c r="AE47" s="52" t="s">
        <v>165</v>
      </c>
      <c r="AG47" s="48">
        <v>0</v>
      </c>
      <c r="AH47" s="38" t="s">
        <v>165</v>
      </c>
      <c r="AI47" s="44" t="s">
        <v>165</v>
      </c>
      <c r="AJ47" s="50" t="s">
        <v>165</v>
      </c>
      <c r="AK47" s="52" t="s">
        <v>165</v>
      </c>
      <c r="AL47" s="43" t="s">
        <v>11</v>
      </c>
      <c r="AM47" s="48">
        <v>0</v>
      </c>
      <c r="AN47" s="38" t="s">
        <v>165</v>
      </c>
      <c r="AO47" s="44" t="s">
        <v>165</v>
      </c>
      <c r="AP47" s="50" t="s">
        <v>165</v>
      </c>
      <c r="AQ47" s="52" t="s">
        <v>165</v>
      </c>
      <c r="AS47" s="48">
        <v>0</v>
      </c>
      <c r="AT47" s="38" t="s">
        <v>165</v>
      </c>
      <c r="AU47" s="44" t="s">
        <v>165</v>
      </c>
      <c r="AV47" s="50" t="s">
        <v>165</v>
      </c>
      <c r="AW47" s="52" t="s">
        <v>165</v>
      </c>
      <c r="AY47" s="48">
        <v>0</v>
      </c>
      <c r="AZ47" s="38" t="s">
        <v>165</v>
      </c>
      <c r="BA47" s="44" t="s">
        <v>165</v>
      </c>
      <c r="BB47" s="50" t="s">
        <v>165</v>
      </c>
      <c r="BC47" s="52" t="s">
        <v>165</v>
      </c>
      <c r="BE47" s="48">
        <v>0</v>
      </c>
      <c r="BF47" s="38" t="s">
        <v>165</v>
      </c>
      <c r="BG47" s="44" t="s">
        <v>165</v>
      </c>
      <c r="BH47" s="50" t="s">
        <v>165</v>
      </c>
      <c r="BI47" s="52" t="s">
        <v>165</v>
      </c>
      <c r="BJ47" s="38" t="s">
        <v>11</v>
      </c>
      <c r="BK47" s="48">
        <v>0</v>
      </c>
      <c r="BL47" s="38" t="s">
        <v>165</v>
      </c>
      <c r="BM47" s="44" t="s">
        <v>165</v>
      </c>
      <c r="BN47" s="50" t="s">
        <v>165</v>
      </c>
      <c r="BO47" s="52" t="s">
        <v>165</v>
      </c>
      <c r="BP47" s="107"/>
      <c r="BQ47" s="48">
        <v>0</v>
      </c>
      <c r="BR47" s="38" t="s">
        <v>165</v>
      </c>
      <c r="BS47" s="44" t="s">
        <v>165</v>
      </c>
      <c r="BT47" s="50" t="s">
        <v>165</v>
      </c>
      <c r="BU47" s="52" t="s">
        <v>165</v>
      </c>
      <c r="BV47" s="107"/>
      <c r="BW47" s="48">
        <v>0</v>
      </c>
      <c r="BX47" s="38" t="s">
        <v>165</v>
      </c>
      <c r="BY47" s="44" t="s">
        <v>165</v>
      </c>
      <c r="BZ47" s="50" t="s">
        <v>165</v>
      </c>
      <c r="CA47" s="52" t="s">
        <v>165</v>
      </c>
      <c r="CB47" s="38" t="s">
        <v>11</v>
      </c>
      <c r="CC47" s="107"/>
      <c r="CD47" s="107"/>
      <c r="CE47" s="107"/>
      <c r="CF47" s="107"/>
      <c r="CG47" s="107"/>
      <c r="CH47" s="107"/>
      <c r="CI47" s="107"/>
    </row>
    <row r="48" spans="1:87" s="72" customFormat="1" ht="12.75">
      <c r="A48" s="80" t="s">
        <v>146</v>
      </c>
      <c r="B48" s="43" t="s">
        <v>80</v>
      </c>
      <c r="C48" s="37" t="s">
        <v>83</v>
      </c>
      <c r="D48" s="37" t="s">
        <v>10</v>
      </c>
      <c r="E48" s="46">
        <f>F48*(I48+O48+U48+AA48+AG48+AM48+AS48+AY48+BE48+BK48+BQ48+BW48)</f>
        <v>748.1887853291432</v>
      </c>
      <c r="F48" s="44">
        <f>IF(D48="MDR",1.3,0)+IF(D48="D12",1.19,0)+IF(D48="D14",1.13,0)+IF(D48="D16",1.08,0)+IF(D48="D19",1.04,0)+IF(D48="D20",1.02,0)+IF(D48="D35",1.1,0)+IF(D48="D50",1.16,0)+IF(D48="M12",1.13,0)+IF(D48="M14",1.08,0)+IF(D48="M16",1.05,0)+IF(D48="M19",1.01,0)+IF(D48="M20",1,0)+IF(D48="M40",1.04,0)+IF(D48="M50",1.07,0)</f>
        <v>1.04</v>
      </c>
      <c r="G48" s="45">
        <f>IF(I48&gt;0,1,0)+IF(O48&gt;0,1,0)+IF(U48&gt;0,1,0)+IF(AA48&gt;0,1,0)+IF(AG48&gt;0,1,0)+IF(AM48&gt;0,1,0)+IF(AS48&gt;0,1,0)+IF(AY48&gt;0,1,0)+IF(BE48&gt;0,1,0)+IF(BK48&gt;0,1,0)+IF(BQ48&gt;0,1,0)+IF(BW48&gt;0,1,0)</f>
        <v>3</v>
      </c>
      <c r="H48" s="38">
        <f>E48/G48</f>
        <v>249.39626177638107</v>
      </c>
      <c r="I48" s="48">
        <f>J48+L48</f>
        <v>253.4928848641656</v>
      </c>
      <c r="J48" s="38">
        <f>1200/(K48/M48)</f>
        <v>103.4928848641656</v>
      </c>
      <c r="K48" s="44">
        <v>69.57</v>
      </c>
      <c r="L48" s="50">
        <f>100/4*M48</f>
        <v>150</v>
      </c>
      <c r="M48" s="51">
        <v>6</v>
      </c>
      <c r="N48" s="45"/>
      <c r="O48" s="48">
        <f>P48+R48</f>
        <v>234.25980105324751</v>
      </c>
      <c r="P48" s="38">
        <f>1200/(Q48/S48)</f>
        <v>84.25980105324751</v>
      </c>
      <c r="Q48" s="44">
        <v>85.45</v>
      </c>
      <c r="R48" s="50">
        <f>100/4*S48</f>
        <v>150</v>
      </c>
      <c r="S48" s="52">
        <v>6</v>
      </c>
      <c r="T48" s="38"/>
      <c r="U48" s="48">
        <v>0</v>
      </c>
      <c r="V48" s="38" t="s">
        <v>165</v>
      </c>
      <c r="W48" s="44" t="s">
        <v>165</v>
      </c>
      <c r="X48" s="50" t="s">
        <v>165</v>
      </c>
      <c r="Y48" s="52" t="s">
        <v>165</v>
      </c>
      <c r="AA48" s="48">
        <v>0</v>
      </c>
      <c r="AB48" s="38" t="s">
        <v>165</v>
      </c>
      <c r="AC48" s="44" t="s">
        <v>165</v>
      </c>
      <c r="AD48" s="50" t="s">
        <v>165</v>
      </c>
      <c r="AE48" s="52" t="s">
        <v>165</v>
      </c>
      <c r="AG48" s="48">
        <v>0</v>
      </c>
      <c r="AH48" s="38" t="s">
        <v>165</v>
      </c>
      <c r="AI48" s="44" t="s">
        <v>165</v>
      </c>
      <c r="AJ48" s="50" t="s">
        <v>165</v>
      </c>
      <c r="AK48" s="52" t="s">
        <v>165</v>
      </c>
      <c r="AL48" s="43" t="s">
        <v>80</v>
      </c>
      <c r="AM48" s="48">
        <v>0</v>
      </c>
      <c r="AN48" s="38" t="s">
        <v>165</v>
      </c>
      <c r="AO48" s="44" t="s">
        <v>165</v>
      </c>
      <c r="AP48" s="50" t="s">
        <v>165</v>
      </c>
      <c r="AQ48" s="52" t="s">
        <v>165</v>
      </c>
      <c r="AS48" s="48">
        <v>0</v>
      </c>
      <c r="AT48" s="38" t="s">
        <v>165</v>
      </c>
      <c r="AU48" s="44" t="s">
        <v>165</v>
      </c>
      <c r="AV48" s="50" t="s">
        <v>165</v>
      </c>
      <c r="AW48" s="52" t="s">
        <v>165</v>
      </c>
      <c r="AY48" s="48">
        <v>0</v>
      </c>
      <c r="AZ48" s="38" t="s">
        <v>165</v>
      </c>
      <c r="BA48" s="44" t="s">
        <v>165</v>
      </c>
      <c r="BB48" s="50" t="s">
        <v>165</v>
      </c>
      <c r="BC48" s="52" t="s">
        <v>165</v>
      </c>
      <c r="BE48" s="48">
        <v>0</v>
      </c>
      <c r="BF48" s="38" t="s">
        <v>165</v>
      </c>
      <c r="BG48" s="44" t="s">
        <v>165</v>
      </c>
      <c r="BH48" s="50" t="s">
        <v>165</v>
      </c>
      <c r="BI48" s="52" t="s">
        <v>165</v>
      </c>
      <c r="BJ48" s="38" t="s">
        <v>80</v>
      </c>
      <c r="BK48" s="48">
        <v>0</v>
      </c>
      <c r="BL48" s="38" t="s">
        <v>165</v>
      </c>
      <c r="BM48" s="44" t="s">
        <v>165</v>
      </c>
      <c r="BN48" s="50" t="s">
        <v>165</v>
      </c>
      <c r="BO48" s="52" t="s">
        <v>165</v>
      </c>
      <c r="BP48" s="107"/>
      <c r="BQ48" s="48">
        <v>0</v>
      </c>
      <c r="BR48" s="38" t="s">
        <v>165</v>
      </c>
      <c r="BS48" s="44" t="s">
        <v>165</v>
      </c>
      <c r="BT48" s="50" t="s">
        <v>165</v>
      </c>
      <c r="BU48" s="52" t="s">
        <v>165</v>
      </c>
      <c r="BV48" s="107"/>
      <c r="BW48" s="111">
        <f>BX48+BZ48</f>
        <v>231.6596076683014</v>
      </c>
      <c r="BX48" s="39">
        <f>1200/(BY48/CA48)*0.8</f>
        <v>94.15960766830139</v>
      </c>
      <c r="BY48" s="40">
        <v>112.15</v>
      </c>
      <c r="BZ48" s="41">
        <f>(100/4*CA48)/2</f>
        <v>137.5</v>
      </c>
      <c r="CA48" s="112">
        <v>11</v>
      </c>
      <c r="CB48" s="38" t="s">
        <v>80</v>
      </c>
      <c r="CC48" s="107"/>
      <c r="CD48" s="107"/>
      <c r="CE48" s="107"/>
      <c r="CF48" s="107"/>
      <c r="CG48" s="107"/>
      <c r="CH48" s="107"/>
      <c r="CI48" s="107"/>
    </row>
    <row r="49" spans="1:87" s="72" customFormat="1" ht="12.75">
      <c r="A49" s="80" t="s">
        <v>147</v>
      </c>
      <c r="B49" s="43" t="s">
        <v>73</v>
      </c>
      <c r="C49" s="37" t="s">
        <v>74</v>
      </c>
      <c r="D49" s="37" t="s">
        <v>7</v>
      </c>
      <c r="E49" s="46">
        <f>F49*(I49+O49+U49+AA49+AG49+AM49+AS49+AY49+BE49+BK49+BQ49+BW49)</f>
        <v>724.7661696114566</v>
      </c>
      <c r="F49" s="44">
        <f>IF(D49="MDR",1.3,0)+IF(D49="D12",1.19,0)+IF(D49="D14",1.13,0)+IF(D49="D16",1.08,0)+IF(D49="D19",1.04,0)+IF(D49="D20",1.02,0)+IF(D49="D35",1.1,0)+IF(D49="D50",1.16,0)+IF(D49="M12",1.13,0)+IF(D49="M14",1.08,0)+IF(D49="M16",1.05,0)+IF(D49="M19",1.01,0)+IF(D49="M20",1,0)+IF(D49="M40",1.04,0)+IF(D49="M50",1.07,0)</f>
        <v>1.13</v>
      </c>
      <c r="G49" s="45">
        <f>IF(I49&gt;0,1,0)+IF(O49&gt;0,1,0)+IF(U49&gt;0,1,0)+IF(AA49&gt;0,1,0)+IF(AG49&gt;0,1,0)+IF(AM49&gt;0,1,0)+IF(AS49&gt;0,1,0)+IF(AY49&gt;0,1,0)+IF(BE49&gt;0,1,0)+IF(BK49&gt;0,1,0)+IF(BQ49&gt;0,1,0)+IF(BW49&gt;0,1,0)</f>
        <v>4</v>
      </c>
      <c r="H49" s="38">
        <f>E49/G49</f>
        <v>181.19154240286414</v>
      </c>
      <c r="I49" s="48">
        <f>J49+L49</f>
        <v>148.12614259597808</v>
      </c>
      <c r="J49" s="38">
        <f>1200/(K49/M49)</f>
        <v>73.12614259597807</v>
      </c>
      <c r="K49" s="44">
        <v>49.23</v>
      </c>
      <c r="L49" s="50">
        <f>100/4*M49</f>
        <v>75</v>
      </c>
      <c r="M49" s="52">
        <v>3</v>
      </c>
      <c r="N49" s="38"/>
      <c r="O49" s="48">
        <f>P49+R49</f>
        <v>170.94882729211088</v>
      </c>
      <c r="P49" s="38">
        <f>1200/(Q49/S49)</f>
        <v>95.94882729211086</v>
      </c>
      <c r="Q49" s="44">
        <v>37.52</v>
      </c>
      <c r="R49" s="50">
        <f>100/4*S49</f>
        <v>75</v>
      </c>
      <c r="S49" s="52">
        <v>3</v>
      </c>
      <c r="T49" s="38"/>
      <c r="U49" s="48">
        <f>V49+X49</f>
        <v>154.84031936127744</v>
      </c>
      <c r="V49" s="38">
        <f>1200/(W49/Y49)</f>
        <v>79.84031936127744</v>
      </c>
      <c r="W49" s="44">
        <v>45.09</v>
      </c>
      <c r="X49" s="50">
        <f>100/4*Y49</f>
        <v>75</v>
      </c>
      <c r="Y49" s="52">
        <v>3</v>
      </c>
      <c r="AA49" s="48">
        <v>0</v>
      </c>
      <c r="AB49" s="38" t="s">
        <v>165</v>
      </c>
      <c r="AC49" s="44" t="s">
        <v>165</v>
      </c>
      <c r="AD49" s="50" t="s">
        <v>165</v>
      </c>
      <c r="AE49" s="52" t="s">
        <v>165</v>
      </c>
      <c r="AG49" s="48">
        <v>0</v>
      </c>
      <c r="AH49" s="38" t="s">
        <v>165</v>
      </c>
      <c r="AI49" s="44" t="s">
        <v>165</v>
      </c>
      <c r="AJ49" s="50" t="s">
        <v>165</v>
      </c>
      <c r="AK49" s="52" t="s">
        <v>165</v>
      </c>
      <c r="AL49" s="43" t="s">
        <v>73</v>
      </c>
      <c r="AM49" s="48">
        <v>0</v>
      </c>
      <c r="AN49" s="38" t="s">
        <v>165</v>
      </c>
      <c r="AO49" s="44" t="s">
        <v>165</v>
      </c>
      <c r="AP49" s="50" t="s">
        <v>165</v>
      </c>
      <c r="AQ49" s="52" t="s">
        <v>165</v>
      </c>
      <c r="AS49" s="48">
        <v>0</v>
      </c>
      <c r="AT49" s="38" t="s">
        <v>165</v>
      </c>
      <c r="AU49" s="44" t="s">
        <v>165</v>
      </c>
      <c r="AV49" s="50" t="s">
        <v>165</v>
      </c>
      <c r="AW49" s="52" t="s">
        <v>165</v>
      </c>
      <c r="AY49" s="48">
        <v>0</v>
      </c>
      <c r="AZ49" s="38" t="s">
        <v>165</v>
      </c>
      <c r="BA49" s="44" t="s">
        <v>165</v>
      </c>
      <c r="BB49" s="50" t="s">
        <v>165</v>
      </c>
      <c r="BC49" s="52" t="s">
        <v>165</v>
      </c>
      <c r="BE49" s="48">
        <v>0</v>
      </c>
      <c r="BF49" s="38" t="s">
        <v>165</v>
      </c>
      <c r="BG49" s="44" t="s">
        <v>165</v>
      </c>
      <c r="BH49" s="50" t="s">
        <v>165</v>
      </c>
      <c r="BI49" s="52" t="s">
        <v>165</v>
      </c>
      <c r="BJ49" s="38" t="s">
        <v>73</v>
      </c>
      <c r="BK49" s="48">
        <v>0</v>
      </c>
      <c r="BL49" s="38" t="s">
        <v>165</v>
      </c>
      <c r="BM49" s="44" t="s">
        <v>165</v>
      </c>
      <c r="BN49" s="50" t="s">
        <v>165</v>
      </c>
      <c r="BO49" s="52" t="s">
        <v>165</v>
      </c>
      <c r="BP49" s="107"/>
      <c r="BQ49" s="48">
        <v>0</v>
      </c>
      <c r="BR49" s="38" t="s">
        <v>165</v>
      </c>
      <c r="BS49" s="44" t="s">
        <v>165</v>
      </c>
      <c r="BT49" s="50" t="s">
        <v>165</v>
      </c>
      <c r="BU49" s="52" t="s">
        <v>165</v>
      </c>
      <c r="BV49" s="107"/>
      <c r="BW49" s="111">
        <f>BX49+BZ49</f>
        <v>167.4707015572323</v>
      </c>
      <c r="BX49" s="39">
        <f>1200/(BY49/CA49)*0.8</f>
        <v>92.4707015572323</v>
      </c>
      <c r="BY49" s="40">
        <v>62.29</v>
      </c>
      <c r="BZ49" s="41">
        <f>(100/4*CA49)/2</f>
        <v>75</v>
      </c>
      <c r="CA49" s="112">
        <v>6</v>
      </c>
      <c r="CB49" s="38" t="s">
        <v>73</v>
      </c>
      <c r="CC49" s="107"/>
      <c r="CD49" s="107"/>
      <c r="CE49" s="107"/>
      <c r="CF49" s="107"/>
      <c r="CG49" s="107"/>
      <c r="CH49" s="107"/>
      <c r="CI49" s="107"/>
    </row>
    <row r="50" spans="1:87" s="72" customFormat="1" ht="12.75">
      <c r="A50" s="80" t="s">
        <v>148</v>
      </c>
      <c r="B50" s="43" t="s">
        <v>318</v>
      </c>
      <c r="C50" s="82" t="s">
        <v>319</v>
      </c>
      <c r="D50" s="37" t="s">
        <v>7</v>
      </c>
      <c r="E50" s="46">
        <f>F50*(I50+O50+U50+AA50+AG50+AM50+AS50+AY50+BE50+BK50+BQ50+BW50)</f>
        <v>713.0265113633993</v>
      </c>
      <c r="F50" s="44">
        <f>IF(D50="MDR",1.3,0)+IF(D50="D12",1.19,0)+IF(D50="D14",1.13,0)+IF(D50="D16",1.08,0)+IF(D50="D19",1.04,0)+IF(D50="D20",1.02,0)+IF(D50="D35",1.1,0)+IF(D50="D50",1.16,0)+IF(D50="M12",1.13,0)+IF(D50="M14",1.08,0)+IF(D50="M16",1.05,0)+IF(D50="M19",1.01,0)+IF(D50="M20",1,0)+IF(D50="M40",1.04,0)+IF(D50="M50",1.07,0)</f>
        <v>1.13</v>
      </c>
      <c r="G50" s="45">
        <f>IF(I50&gt;0,1,0)+IF(O50&gt;0,1,0)+IF(U50&gt;0,1,0)+IF(AA50&gt;0,1,0)+IF(AG50&gt;0,1,0)+IF(AM50&gt;0,1,0)+IF(AS50&gt;0,1,0)+IF(AY50&gt;0,1,0)+IF(BE50&gt;0,1,0)+IF(BK50&gt;0,1,0)+IF(BQ50&gt;0,1,0)+IF(BW50&gt;0,1,0)</f>
        <v>5</v>
      </c>
      <c r="H50" s="38">
        <f>E50/G50</f>
        <v>142.60530227267986</v>
      </c>
      <c r="I50" s="48">
        <v>0</v>
      </c>
      <c r="J50" s="38">
        <f>1200/(K50/M50)</f>
        <v>17.97887482208405</v>
      </c>
      <c r="K50" s="44">
        <v>133.49</v>
      </c>
      <c r="L50" s="50">
        <f>100/4*M50</f>
        <v>50</v>
      </c>
      <c r="M50" s="52">
        <v>2</v>
      </c>
      <c r="N50" s="39"/>
      <c r="O50" s="48">
        <v>0</v>
      </c>
      <c r="P50" s="38">
        <f>1200/(Q50/S50)</f>
        <v>14.430014430014431</v>
      </c>
      <c r="Q50" s="44">
        <v>166.32</v>
      </c>
      <c r="R50" s="50">
        <f>100/4*S50</f>
        <v>50</v>
      </c>
      <c r="S50" s="52">
        <v>2</v>
      </c>
      <c r="T50" s="39"/>
      <c r="U50" s="48">
        <v>0</v>
      </c>
      <c r="V50" s="38" t="s">
        <v>165</v>
      </c>
      <c r="W50" s="44" t="s">
        <v>165</v>
      </c>
      <c r="X50" s="50" t="s">
        <v>165</v>
      </c>
      <c r="Y50" s="52" t="s">
        <v>165</v>
      </c>
      <c r="Z50" s="39"/>
      <c r="AA50" s="48">
        <v>0</v>
      </c>
      <c r="AB50" s="38" t="s">
        <v>165</v>
      </c>
      <c r="AC50" s="44" t="s">
        <v>165</v>
      </c>
      <c r="AD50" s="50" t="s">
        <v>165</v>
      </c>
      <c r="AE50" s="52" t="s">
        <v>165</v>
      </c>
      <c r="AF50" s="41"/>
      <c r="AG50" s="48">
        <f>AH50+AJ50</f>
        <v>135.72874493927125</v>
      </c>
      <c r="AH50" s="38">
        <f>1200/(AI50/AK50)/1.5</f>
        <v>60.72874493927125</v>
      </c>
      <c r="AI50" s="44">
        <v>39.52</v>
      </c>
      <c r="AJ50" s="50">
        <f>100/4*AK50</f>
        <v>75</v>
      </c>
      <c r="AK50" s="52">
        <v>3</v>
      </c>
      <c r="AL50" s="43" t="s">
        <v>318</v>
      </c>
      <c r="AM50" s="48">
        <v>0</v>
      </c>
      <c r="AN50" s="38" t="s">
        <v>165</v>
      </c>
      <c r="AO50" s="44" t="s">
        <v>165</v>
      </c>
      <c r="AP50" s="50" t="s">
        <v>165</v>
      </c>
      <c r="AQ50" s="52" t="s">
        <v>165</v>
      </c>
      <c r="AS50" s="48">
        <f>(AT50+AV50)/1.3</f>
        <v>92.99611658102224</v>
      </c>
      <c r="AT50" s="38">
        <f>1200/(AU50/AW50)</f>
        <v>45.894951555328916</v>
      </c>
      <c r="AU50" s="95">
        <v>78.44</v>
      </c>
      <c r="AV50" s="50">
        <f>100/4*AW50</f>
        <v>75</v>
      </c>
      <c r="AW50" s="103">
        <v>3</v>
      </c>
      <c r="AY50" s="48">
        <f>(AZ50+BB50)/1.1</f>
        <v>143.45137102512177</v>
      </c>
      <c r="AZ50" s="38">
        <f>1200/(BA50/BC50)</f>
        <v>57.796508127633956</v>
      </c>
      <c r="BA50" s="95">
        <v>83.05</v>
      </c>
      <c r="BB50" s="50">
        <f>100/4*BC50</f>
        <v>100</v>
      </c>
      <c r="BC50" s="103">
        <v>4</v>
      </c>
      <c r="BE50" s="111">
        <f>BF50+BH50</f>
        <v>136.0555255092843</v>
      </c>
      <c r="BF50" s="39">
        <f>250/(BG50/BI50)</f>
        <v>36.0555255092843</v>
      </c>
      <c r="BG50" s="40">
        <v>55.47</v>
      </c>
      <c r="BH50" s="107">
        <f>100/4*BI50/2</f>
        <v>100</v>
      </c>
      <c r="BI50" s="112">
        <v>8</v>
      </c>
      <c r="BJ50" s="38" t="s">
        <v>318</v>
      </c>
      <c r="BK50" s="111">
        <v>0</v>
      </c>
      <c r="BL50" s="39" t="s">
        <v>348</v>
      </c>
      <c r="BM50" s="40" t="s">
        <v>348</v>
      </c>
      <c r="BN50" s="41" t="s">
        <v>348</v>
      </c>
      <c r="BO50" s="112" t="s">
        <v>348</v>
      </c>
      <c r="BP50" s="107"/>
      <c r="BQ50" s="48">
        <v>0</v>
      </c>
      <c r="BR50" s="38" t="s">
        <v>165</v>
      </c>
      <c r="BS50" s="44" t="s">
        <v>165</v>
      </c>
      <c r="BT50" s="50" t="s">
        <v>165</v>
      </c>
      <c r="BU50" s="52" t="s">
        <v>165</v>
      </c>
      <c r="BV50" s="107"/>
      <c r="BW50" s="111">
        <f>BX50+BZ50</f>
        <v>122.76515465627332</v>
      </c>
      <c r="BX50" s="39">
        <f>1200/(BY50/CA50)*0.8</f>
        <v>47.765154656273324</v>
      </c>
      <c r="BY50" s="40">
        <v>120.59</v>
      </c>
      <c r="BZ50" s="41">
        <f>(100/4*CA50)/2</f>
        <v>75</v>
      </c>
      <c r="CA50" s="112">
        <v>6</v>
      </c>
      <c r="CB50" s="38" t="s">
        <v>318</v>
      </c>
      <c r="CC50" s="107"/>
      <c r="CD50" s="107"/>
      <c r="CE50" s="107"/>
      <c r="CF50" s="107"/>
      <c r="CG50" s="107"/>
      <c r="CH50" s="107"/>
      <c r="CI50" s="107"/>
    </row>
    <row r="51" spans="1:87" s="72" customFormat="1" ht="12.75">
      <c r="A51" s="80" t="s">
        <v>163</v>
      </c>
      <c r="B51" s="43" t="s">
        <v>102</v>
      </c>
      <c r="C51" s="37" t="s">
        <v>103</v>
      </c>
      <c r="D51" s="37" t="s">
        <v>5</v>
      </c>
      <c r="E51" s="46">
        <f>F51*(I51+O51+U51+AA51+AG51+AM51+AS51+AY51+BE51+BK51+BQ51+BW51)</f>
        <v>629.9289169180387</v>
      </c>
      <c r="F51" s="44">
        <f>IF(D51="MDR",1.3,0)+IF(D51="D12",1.19,0)+IF(D51="D14",1.13,0)+IF(D51="D16",1.08,0)+IF(D51="D19",1.04,0)+IF(D51="D20",1.02,0)+IF(D51="D35",1.1,0)+IF(D51="D50",1.16,0)+IF(D51="M12",1.13,0)+IF(D51="M14",1.08,0)+IF(D51="M16",1.05,0)+IF(D51="M19",1.01,0)+IF(D51="M20",1,0)+IF(D51="M40",1.04,0)+IF(D51="M50",1.07,0)</f>
        <v>1.01</v>
      </c>
      <c r="G51" s="45">
        <f>IF(I51&gt;0,1,0)+IF(O51&gt;0,1,0)+IF(U51&gt;0,1,0)+IF(AA51&gt;0,1,0)+IF(AG51&gt;0,1,0)+IF(AM51&gt;0,1,0)+IF(AS51&gt;0,1,0)+IF(AY51&gt;0,1,0)+IF(BE51&gt;0,1,0)+IF(BK51&gt;0,1,0)+IF(BQ51&gt;0,1,0)+IF(BW51&gt;0,1,0)</f>
        <v>3</v>
      </c>
      <c r="H51" s="38">
        <f>E51/G51</f>
        <v>209.97630563934624</v>
      </c>
      <c r="I51" s="48">
        <v>0</v>
      </c>
      <c r="J51" s="38" t="s">
        <v>165</v>
      </c>
      <c r="K51" s="44" t="s">
        <v>165</v>
      </c>
      <c r="L51" s="50" t="s">
        <v>165</v>
      </c>
      <c r="M51" s="52" t="s">
        <v>165</v>
      </c>
      <c r="N51" s="45"/>
      <c r="O51" s="48">
        <f>P51+R51</f>
        <v>146.08737397983677</v>
      </c>
      <c r="P51" s="38">
        <f>1200/(Q51/S51)</f>
        <v>46.08737397983677</v>
      </c>
      <c r="Q51" s="44">
        <v>104.15</v>
      </c>
      <c r="R51" s="50">
        <f>100/4*S51</f>
        <v>100</v>
      </c>
      <c r="S51" s="52">
        <v>4</v>
      </c>
      <c r="T51" s="45"/>
      <c r="U51" s="48">
        <v>0</v>
      </c>
      <c r="V51" s="38" t="s">
        <v>165</v>
      </c>
      <c r="W51" s="44" t="s">
        <v>165</v>
      </c>
      <c r="X51" s="50" t="s">
        <v>165</v>
      </c>
      <c r="Y51" s="52" t="s">
        <v>165</v>
      </c>
      <c r="AA51" s="48">
        <v>0</v>
      </c>
      <c r="AB51" s="38" t="s">
        <v>165</v>
      </c>
      <c r="AC51" s="44" t="s">
        <v>165</v>
      </c>
      <c r="AD51" s="50" t="s">
        <v>165</v>
      </c>
      <c r="AE51" s="52" t="s">
        <v>165</v>
      </c>
      <c r="AG51" s="48">
        <v>0</v>
      </c>
      <c r="AH51" s="38" t="s">
        <v>165</v>
      </c>
      <c r="AI51" s="44" t="s">
        <v>165</v>
      </c>
      <c r="AJ51" s="50" t="s">
        <v>165</v>
      </c>
      <c r="AK51" s="52" t="s">
        <v>165</v>
      </c>
      <c r="AL51" s="43" t="s">
        <v>102</v>
      </c>
      <c r="AM51" s="48">
        <v>0</v>
      </c>
      <c r="AN51" s="38" t="s">
        <v>165</v>
      </c>
      <c r="AO51" s="44" t="s">
        <v>165</v>
      </c>
      <c r="AP51" s="50" t="s">
        <v>165</v>
      </c>
      <c r="AQ51" s="52" t="s">
        <v>165</v>
      </c>
      <c r="AS51" s="48">
        <f>(AT51+AV51)/1.3</f>
        <v>214.2680565283672</v>
      </c>
      <c r="AT51" s="38">
        <f>1200/(AU51/AW51)</f>
        <v>128.54847348687736</v>
      </c>
      <c r="AU51" s="44">
        <v>56.01</v>
      </c>
      <c r="AV51" s="50">
        <f>100/4*AW51</f>
        <v>150</v>
      </c>
      <c r="AW51" s="52">
        <v>6</v>
      </c>
      <c r="AY51" s="48">
        <f>(AZ51+BB51)/1.1</f>
        <v>263.3365664403492</v>
      </c>
      <c r="AZ51" s="38">
        <f>1200/(BA51/BC51)</f>
        <v>139.6702230843841</v>
      </c>
      <c r="BA51" s="44">
        <v>51.55</v>
      </c>
      <c r="BB51" s="50">
        <f>100/4*BC51</f>
        <v>150</v>
      </c>
      <c r="BC51" s="52">
        <v>6</v>
      </c>
      <c r="BE51" s="48">
        <v>0</v>
      </c>
      <c r="BF51" s="38" t="s">
        <v>165</v>
      </c>
      <c r="BG51" s="44" t="s">
        <v>165</v>
      </c>
      <c r="BH51" s="50" t="s">
        <v>165</v>
      </c>
      <c r="BI51" s="52" t="s">
        <v>165</v>
      </c>
      <c r="BJ51" s="38" t="s">
        <v>102</v>
      </c>
      <c r="BK51" s="48">
        <v>0</v>
      </c>
      <c r="BL51" s="38" t="s">
        <v>165</v>
      </c>
      <c r="BM51" s="44" t="s">
        <v>165</v>
      </c>
      <c r="BN51" s="50" t="s">
        <v>165</v>
      </c>
      <c r="BO51" s="52" t="s">
        <v>165</v>
      </c>
      <c r="BP51" s="107"/>
      <c r="BQ51" s="48">
        <v>0</v>
      </c>
      <c r="BR51" s="38" t="s">
        <v>165</v>
      </c>
      <c r="BS51" s="44" t="s">
        <v>165</v>
      </c>
      <c r="BT51" s="50" t="s">
        <v>165</v>
      </c>
      <c r="BU51" s="52" t="s">
        <v>165</v>
      </c>
      <c r="BV51" s="107"/>
      <c r="BW51" s="48">
        <v>0</v>
      </c>
      <c r="BX51" s="38" t="s">
        <v>165</v>
      </c>
      <c r="BY51" s="44" t="s">
        <v>165</v>
      </c>
      <c r="BZ51" s="50" t="s">
        <v>165</v>
      </c>
      <c r="CA51" s="52" t="s">
        <v>165</v>
      </c>
      <c r="CB51" s="38" t="s">
        <v>102</v>
      </c>
      <c r="CC51" s="107"/>
      <c r="CD51" s="107"/>
      <c r="CE51" s="107"/>
      <c r="CF51" s="107"/>
      <c r="CG51" s="107"/>
      <c r="CH51" s="107"/>
      <c r="CI51" s="107"/>
    </row>
    <row r="52" spans="1:87" s="72" customFormat="1" ht="12.75">
      <c r="A52" s="80" t="s">
        <v>166</v>
      </c>
      <c r="B52" s="43" t="s">
        <v>221</v>
      </c>
      <c r="C52" s="37" t="s">
        <v>222</v>
      </c>
      <c r="D52" s="37" t="s">
        <v>17</v>
      </c>
      <c r="E52" s="46">
        <f>F52*(I52+O52+U52+AA52+AG52+AM52+AS52+AY52+BE52+BK52+BQ52+BW52)</f>
        <v>608.5144732072296</v>
      </c>
      <c r="F52" s="44">
        <f>IF(D52="MDR",1.3,0)+IF(D52="D12",1.19,0)+IF(D52="D14",1.13,0)+IF(D52="D16",1.08,0)+IF(D52="D19",1.04,0)+IF(D52="D20",1.02,0)+IF(D52="D35",1.1,0)+IF(D52="D50",1.16,0)+IF(D52="M12",1.13,0)+IF(D52="M14",1.08,0)+IF(D52="M16",1.05,0)+IF(D52="M19",1.01,0)+IF(D52="M20",1,0)+IF(D52="M40",1.04,0)+IF(D52="M50",1.07,0)</f>
        <v>1.3</v>
      </c>
      <c r="G52" s="45">
        <f>IF(I52&gt;0,1,0)+IF(O52&gt;0,1,0)+IF(U52&gt;0,1,0)+IF(AA52&gt;0,1,0)+IF(AG52&gt;0,1,0)+IF(AM52&gt;0,1,0)+IF(AS52&gt;0,1,0)+IF(AY52&gt;0,1,0)+IF(BE52&gt;0,1,0)+IF(BK52&gt;0,1,0)+IF(BQ52&gt;0,1,0)+IF(BW52&gt;0,1,0)</f>
        <v>3</v>
      </c>
      <c r="H52" s="38">
        <f>E52/G52</f>
        <v>202.83815773574318</v>
      </c>
      <c r="I52" s="48">
        <v>0</v>
      </c>
      <c r="J52" s="38" t="s">
        <v>165</v>
      </c>
      <c r="K52" s="44" t="s">
        <v>165</v>
      </c>
      <c r="L52" s="50" t="s">
        <v>165</v>
      </c>
      <c r="M52" s="52" t="s">
        <v>165</v>
      </c>
      <c r="N52" s="38"/>
      <c r="O52" s="48">
        <v>0</v>
      </c>
      <c r="P52" s="38" t="s">
        <v>165</v>
      </c>
      <c r="Q52" s="44" t="s">
        <v>165</v>
      </c>
      <c r="R52" s="50" t="s">
        <v>165</v>
      </c>
      <c r="S52" s="52" t="s">
        <v>165</v>
      </c>
      <c r="T52" s="38"/>
      <c r="U52" s="48">
        <v>0</v>
      </c>
      <c r="V52" s="38" t="s">
        <v>165</v>
      </c>
      <c r="W52" s="44" t="s">
        <v>165</v>
      </c>
      <c r="X52" s="50" t="s">
        <v>165</v>
      </c>
      <c r="Y52" s="52" t="s">
        <v>165</v>
      </c>
      <c r="AA52" s="48">
        <v>0</v>
      </c>
      <c r="AB52" s="38" t="s">
        <v>165</v>
      </c>
      <c r="AC52" s="44" t="s">
        <v>165</v>
      </c>
      <c r="AD52" s="50" t="s">
        <v>165</v>
      </c>
      <c r="AE52" s="52" t="s">
        <v>165</v>
      </c>
      <c r="AG52" s="48">
        <v>0</v>
      </c>
      <c r="AH52" s="38" t="s">
        <v>165</v>
      </c>
      <c r="AI52" s="44" t="s">
        <v>165</v>
      </c>
      <c r="AJ52" s="50" t="s">
        <v>165</v>
      </c>
      <c r="AK52" s="52" t="s">
        <v>165</v>
      </c>
      <c r="AL52" s="43" t="s">
        <v>221</v>
      </c>
      <c r="AM52" s="48">
        <f>AP52+AN52</f>
        <v>98.7515860068878</v>
      </c>
      <c r="AN52" s="38">
        <f>1200/(AO52/AQ52)/3</f>
        <v>36.2515860068878</v>
      </c>
      <c r="AO52" s="44">
        <v>55.17</v>
      </c>
      <c r="AP52" s="50">
        <f>(100/4*AQ52)/2</f>
        <v>62.5</v>
      </c>
      <c r="AQ52" s="52">
        <v>5</v>
      </c>
      <c r="AS52" s="48">
        <f>(AT52+AV52)/1.3</f>
        <v>175.75358260583099</v>
      </c>
      <c r="AT52" s="38">
        <f>1200/(AU52/AW52)</f>
        <v>128.4796573875803</v>
      </c>
      <c r="AU52" s="44">
        <v>37.36</v>
      </c>
      <c r="AV52" s="50">
        <f>100/4*AW52</f>
        <v>100</v>
      </c>
      <c r="AW52" s="52">
        <v>4</v>
      </c>
      <c r="AY52" s="48">
        <f>(AZ52+BB52)/1.1</f>
        <v>193.58288770053474</v>
      </c>
      <c r="AZ52" s="38">
        <f>1200/(BA52/BC52)</f>
        <v>112.94117647058823</v>
      </c>
      <c r="BA52" s="44">
        <v>42.5</v>
      </c>
      <c r="BB52" s="50">
        <f>100/4*BC52</f>
        <v>100</v>
      </c>
      <c r="BC52" s="52">
        <v>4</v>
      </c>
      <c r="BE52" s="48">
        <v>0</v>
      </c>
      <c r="BF52" s="38" t="s">
        <v>165</v>
      </c>
      <c r="BG52" s="44" t="s">
        <v>165</v>
      </c>
      <c r="BH52" s="50" t="s">
        <v>165</v>
      </c>
      <c r="BI52" s="52" t="s">
        <v>165</v>
      </c>
      <c r="BJ52" s="38" t="s">
        <v>221</v>
      </c>
      <c r="BK52" s="48">
        <v>0</v>
      </c>
      <c r="BL52" s="38" t="s">
        <v>165</v>
      </c>
      <c r="BM52" s="44" t="s">
        <v>165</v>
      </c>
      <c r="BN52" s="50" t="s">
        <v>165</v>
      </c>
      <c r="BO52" s="52" t="s">
        <v>165</v>
      </c>
      <c r="BP52" s="107"/>
      <c r="BQ52" s="48">
        <v>0</v>
      </c>
      <c r="BR52" s="38" t="s">
        <v>165</v>
      </c>
      <c r="BS52" s="44" t="s">
        <v>165</v>
      </c>
      <c r="BT52" s="50" t="s">
        <v>165</v>
      </c>
      <c r="BU52" s="52" t="s">
        <v>165</v>
      </c>
      <c r="BV52" s="107"/>
      <c r="BW52" s="48">
        <v>0</v>
      </c>
      <c r="BX52" s="38" t="s">
        <v>165</v>
      </c>
      <c r="BY52" s="44" t="s">
        <v>165</v>
      </c>
      <c r="BZ52" s="50" t="s">
        <v>165</v>
      </c>
      <c r="CA52" s="52" t="s">
        <v>165</v>
      </c>
      <c r="CB52" s="38" t="s">
        <v>221</v>
      </c>
      <c r="CC52" s="107"/>
      <c r="CD52" s="107"/>
      <c r="CE52" s="107"/>
      <c r="CF52" s="107"/>
      <c r="CG52" s="107"/>
      <c r="CH52" s="107"/>
      <c r="CI52" s="107"/>
    </row>
    <row r="53" spans="1:87" s="72" customFormat="1" ht="12.75">
      <c r="A53" s="80" t="s">
        <v>169</v>
      </c>
      <c r="B53" s="43" t="s">
        <v>18</v>
      </c>
      <c r="C53" s="37" t="s">
        <v>19</v>
      </c>
      <c r="D53" s="37" t="s">
        <v>201</v>
      </c>
      <c r="E53" s="46">
        <f>F53*(I53+O53+U53+AA53+AG53+AM53+AS53+AY53+BE53+BK53+BQ53+BW53)</f>
        <v>532.715453668782</v>
      </c>
      <c r="F53" s="44">
        <f>IF(D53="MDR",1.3,0)+IF(D53="D12",1.19,0)+IF(D53="D14",1.13,0)+IF(D53="D16",1.08,0)+IF(D53="D19",1.04,0)+IF(D53="D20",1.02,0)+IF(D53="D35",1.1,0)+IF(D53="D50",1.16,0)+IF(D53="M12",1.13,0)+IF(D53="M14",1.08,0)+IF(D53="M16",1.05,0)+IF(D53="M19",1.01,0)+IF(D53="M20",1,0)+IF(D53="M40",1.04,0)+IF(D53="M50",1.07,0)</f>
        <v>1.19</v>
      </c>
      <c r="G53" s="45">
        <f>IF(I53&gt;0,1,0)+IF(O53&gt;0,1,0)+IF(U53&gt;0,1,0)+IF(AA53&gt;0,1,0)+IF(AG53&gt;0,1,0)+IF(AM53&gt;0,1,0)+IF(AS53&gt;0,1,0)+IF(AY53&gt;0,1,0)+IF(BE53&gt;0,1,0)+IF(BK53&gt;0,1,0)+IF(BQ53&gt;0,1,0)+IF(BW53&gt;0,1,0)</f>
        <v>3</v>
      </c>
      <c r="H53" s="38">
        <f>E53/G53</f>
        <v>177.57181788959397</v>
      </c>
      <c r="I53" s="48">
        <v>0</v>
      </c>
      <c r="J53" s="38" t="s">
        <v>165</v>
      </c>
      <c r="K53" s="44" t="s">
        <v>165</v>
      </c>
      <c r="L53" s="50" t="s">
        <v>165</v>
      </c>
      <c r="M53" s="52" t="s">
        <v>165</v>
      </c>
      <c r="N53" s="38"/>
      <c r="O53" s="48">
        <v>0</v>
      </c>
      <c r="P53" s="38" t="s">
        <v>165</v>
      </c>
      <c r="Q53" s="44" t="s">
        <v>165</v>
      </c>
      <c r="R53" s="50" t="s">
        <v>165</v>
      </c>
      <c r="S53" s="52" t="s">
        <v>165</v>
      </c>
      <c r="T53" s="38"/>
      <c r="U53" s="48">
        <f>V53+X53</f>
        <v>136.97280082630402</v>
      </c>
      <c r="V53" s="38">
        <f>1200/(W53/Y53)</f>
        <v>61.97280082630401</v>
      </c>
      <c r="W53" s="44">
        <v>58.09</v>
      </c>
      <c r="X53" s="50">
        <f>100/4*Y53</f>
        <v>75</v>
      </c>
      <c r="Y53" s="52">
        <v>3</v>
      </c>
      <c r="AA53" s="48">
        <v>0</v>
      </c>
      <c r="AB53" s="38" t="s">
        <v>165</v>
      </c>
      <c r="AC53" s="44" t="s">
        <v>165</v>
      </c>
      <c r="AD53" s="50" t="s">
        <v>165</v>
      </c>
      <c r="AE53" s="52" t="s">
        <v>165</v>
      </c>
      <c r="AG53" s="48">
        <v>0</v>
      </c>
      <c r="AH53" s="38" t="s">
        <v>165</v>
      </c>
      <c r="AI53" s="44" t="s">
        <v>165</v>
      </c>
      <c r="AJ53" s="50" t="s">
        <v>165</v>
      </c>
      <c r="AK53" s="52" t="s">
        <v>165</v>
      </c>
      <c r="AL53" s="43" t="s">
        <v>18</v>
      </c>
      <c r="AM53" s="48">
        <v>0</v>
      </c>
      <c r="AN53" s="38" t="s">
        <v>165</v>
      </c>
      <c r="AO53" s="44" t="s">
        <v>165</v>
      </c>
      <c r="AP53" s="50" t="s">
        <v>165</v>
      </c>
      <c r="AQ53" s="52" t="s">
        <v>165</v>
      </c>
      <c r="AS53" s="48">
        <v>0</v>
      </c>
      <c r="AT53" s="38" t="s">
        <v>165</v>
      </c>
      <c r="AU53" s="44" t="s">
        <v>165</v>
      </c>
      <c r="AV53" s="50" t="s">
        <v>165</v>
      </c>
      <c r="AW53" s="52" t="s">
        <v>165</v>
      </c>
      <c r="AY53" s="48">
        <v>0</v>
      </c>
      <c r="AZ53" s="38" t="s">
        <v>165</v>
      </c>
      <c r="BA53" s="44" t="s">
        <v>165</v>
      </c>
      <c r="BB53" s="50" t="s">
        <v>165</v>
      </c>
      <c r="BC53" s="52" t="s">
        <v>165</v>
      </c>
      <c r="BE53" s="48">
        <v>0</v>
      </c>
      <c r="BF53" s="38" t="s">
        <v>165</v>
      </c>
      <c r="BG53" s="44" t="s">
        <v>165</v>
      </c>
      <c r="BH53" s="50" t="s">
        <v>165</v>
      </c>
      <c r="BI53" s="52" t="s">
        <v>165</v>
      </c>
      <c r="BJ53" s="38" t="s">
        <v>18</v>
      </c>
      <c r="BK53" s="111">
        <f>BL53+BN53</f>
        <v>151.3781107840514</v>
      </c>
      <c r="BL53" s="39">
        <f>240/(BM53/BO53)</f>
        <v>51.37811078405138</v>
      </c>
      <c r="BM53" s="40">
        <v>37.37</v>
      </c>
      <c r="BN53" s="107">
        <f>100/4*BO53/2</f>
        <v>100</v>
      </c>
      <c r="BO53" s="112">
        <v>8</v>
      </c>
      <c r="BP53" s="107"/>
      <c r="BQ53" s="48">
        <v>0</v>
      </c>
      <c r="BR53" s="38" t="s">
        <v>165</v>
      </c>
      <c r="BS53" s="44" t="s">
        <v>165</v>
      </c>
      <c r="BT53" s="50" t="s">
        <v>165</v>
      </c>
      <c r="BU53" s="52" t="s">
        <v>165</v>
      </c>
      <c r="BV53" s="107"/>
      <c r="BW53" s="111">
        <f>BX53+BZ53</f>
        <v>159.30913348946137</v>
      </c>
      <c r="BX53" s="39">
        <f>1200/(BY53/CA53)*0.8</f>
        <v>84.30913348946137</v>
      </c>
      <c r="BY53" s="40">
        <v>68.32</v>
      </c>
      <c r="BZ53" s="41">
        <f>(100/4*CA53)/2</f>
        <v>75</v>
      </c>
      <c r="CA53" s="112">
        <v>6</v>
      </c>
      <c r="CB53" s="38" t="s">
        <v>18</v>
      </c>
      <c r="CC53" s="107"/>
      <c r="CD53" s="107"/>
      <c r="CE53" s="107"/>
      <c r="CF53" s="107"/>
      <c r="CG53" s="107"/>
      <c r="CH53" s="107"/>
      <c r="CI53" s="107"/>
    </row>
    <row r="54" spans="1:87" s="72" customFormat="1" ht="12.75">
      <c r="A54" s="80" t="s">
        <v>303</v>
      </c>
      <c r="B54" s="43" t="s">
        <v>140</v>
      </c>
      <c r="C54" s="37" t="s">
        <v>141</v>
      </c>
      <c r="D54" s="37" t="s">
        <v>66</v>
      </c>
      <c r="E54" s="46">
        <f>F54*(I54+O54+U54+AA54+AG54+AM54+AS54+AY54+BE54+BK54+BQ54+BW54)</f>
        <v>511.87654763425763</v>
      </c>
      <c r="F54" s="44">
        <f>IF(D54="MDR",1.3,0)+IF(D54="D12",1.19,0)+IF(D54="D14",1.13,0)+IF(D54="D16",1.08,0)+IF(D54="D19",1.04,0)+IF(D54="D20",1.02,0)+IF(D54="D35",1.1,0)+IF(D54="D50",1.16,0)+IF(D54="M12",1.13,0)+IF(D54="M14",1.08,0)+IF(D54="M16",1.05,0)+IF(D54="M19",1.01,0)+IF(D54="M20",1,0)+IF(D54="M40",1.04,0)+IF(D54="M50",1.07,0)</f>
        <v>1.16</v>
      </c>
      <c r="G54" s="45">
        <f>IF(I54&gt;0,1,0)+IF(O54&gt;0,1,0)+IF(U54&gt;0,1,0)+IF(AA54&gt;0,1,0)+IF(AG54&gt;0,1,0)+IF(AM54&gt;0,1,0)+IF(AS54&gt;0,1,0)+IF(AY54&gt;0,1,0)+IF(BE54&gt;0,1,0)+IF(BK54&gt;0,1,0)+IF(BQ54&gt;0,1,0)+IF(BW54&gt;0,1,0)</f>
        <v>3</v>
      </c>
      <c r="H54" s="38">
        <f>E54/G54</f>
        <v>170.62551587808588</v>
      </c>
      <c r="I54" s="48">
        <v>0</v>
      </c>
      <c r="J54" s="38" t="s">
        <v>165</v>
      </c>
      <c r="K54" s="44" t="s">
        <v>165</v>
      </c>
      <c r="L54" s="50" t="s">
        <v>165</v>
      </c>
      <c r="M54" s="52" t="s">
        <v>165</v>
      </c>
      <c r="N54" s="45"/>
      <c r="O54" s="48">
        <v>0</v>
      </c>
      <c r="P54" s="38" t="s">
        <v>165</v>
      </c>
      <c r="Q54" s="44" t="s">
        <v>165</v>
      </c>
      <c r="R54" s="50" t="s">
        <v>165</v>
      </c>
      <c r="S54" s="52" t="s">
        <v>165</v>
      </c>
      <c r="T54" s="45"/>
      <c r="U54" s="48">
        <v>0</v>
      </c>
      <c r="V54" s="38" t="s">
        <v>165</v>
      </c>
      <c r="W54" s="44" t="s">
        <v>165</v>
      </c>
      <c r="X54" s="50" t="s">
        <v>165</v>
      </c>
      <c r="Y54" s="52" t="s">
        <v>165</v>
      </c>
      <c r="AA54" s="48">
        <v>0</v>
      </c>
      <c r="AB54" s="38" t="s">
        <v>165</v>
      </c>
      <c r="AC54" s="44" t="s">
        <v>165</v>
      </c>
      <c r="AD54" s="50" t="s">
        <v>165</v>
      </c>
      <c r="AE54" s="52" t="s">
        <v>165</v>
      </c>
      <c r="AG54" s="48">
        <v>0</v>
      </c>
      <c r="AH54" s="38" t="s">
        <v>165</v>
      </c>
      <c r="AI54" s="44" t="s">
        <v>165</v>
      </c>
      <c r="AJ54" s="50" t="s">
        <v>165</v>
      </c>
      <c r="AK54" s="52" t="s">
        <v>165</v>
      </c>
      <c r="AL54" s="43" t="s">
        <v>140</v>
      </c>
      <c r="AM54" s="48">
        <v>0</v>
      </c>
      <c r="AN54" s="38" t="s">
        <v>165</v>
      </c>
      <c r="AO54" s="44" t="s">
        <v>165</v>
      </c>
      <c r="AP54" s="50" t="s">
        <v>165</v>
      </c>
      <c r="AQ54" s="52" t="s">
        <v>165</v>
      </c>
      <c r="AS54" s="48">
        <v>0</v>
      </c>
      <c r="AT54" s="38" t="s">
        <v>165</v>
      </c>
      <c r="AU54" s="44" t="s">
        <v>165</v>
      </c>
      <c r="AV54" s="50" t="s">
        <v>165</v>
      </c>
      <c r="AW54" s="52" t="s">
        <v>165</v>
      </c>
      <c r="AY54" s="48">
        <f>(AZ54+BB54)/1.1</f>
        <v>143.31255390460385</v>
      </c>
      <c r="AZ54" s="38">
        <f>1200/(BA54/BC54)</f>
        <v>57.64380929506425</v>
      </c>
      <c r="BA54" s="44">
        <v>83.27</v>
      </c>
      <c r="BB54" s="50">
        <f>100/4*BC54</f>
        <v>100</v>
      </c>
      <c r="BC54" s="51">
        <v>4</v>
      </c>
      <c r="BE54" s="111">
        <f>BF54+BH54</f>
        <v>204.33798224959247</v>
      </c>
      <c r="BF54" s="39">
        <f>250/(BG54/BI54)</f>
        <v>54.337982249592464</v>
      </c>
      <c r="BG54" s="40">
        <v>55.21</v>
      </c>
      <c r="BH54" s="107">
        <f>100/4*BI54/2</f>
        <v>150</v>
      </c>
      <c r="BI54" s="112">
        <v>12</v>
      </c>
      <c r="BJ54" s="38" t="s">
        <v>140</v>
      </c>
      <c r="BK54" s="48">
        <v>0</v>
      </c>
      <c r="BL54" s="38" t="s">
        <v>165</v>
      </c>
      <c r="BM54" s="44" t="s">
        <v>165</v>
      </c>
      <c r="BN54" s="50" t="s">
        <v>165</v>
      </c>
      <c r="BO54" s="52" t="s">
        <v>165</v>
      </c>
      <c r="BP54" s="107"/>
      <c r="BQ54" s="48">
        <v>0</v>
      </c>
      <c r="BR54" s="38" t="s">
        <v>165</v>
      </c>
      <c r="BS54" s="44" t="s">
        <v>165</v>
      </c>
      <c r="BT54" s="50" t="s">
        <v>165</v>
      </c>
      <c r="BU54" s="52" t="s">
        <v>165</v>
      </c>
      <c r="BV54" s="107"/>
      <c r="BW54" s="111">
        <f>BX54+BZ54</f>
        <v>93.62234973740517</v>
      </c>
      <c r="BX54" s="39">
        <f>1200/(BY54/CA54)*0.8</f>
        <v>31.122349737405177</v>
      </c>
      <c r="BY54" s="40">
        <v>154.23</v>
      </c>
      <c r="BZ54" s="41">
        <f>(100/4*CA54)/2</f>
        <v>62.5</v>
      </c>
      <c r="CA54" s="112">
        <v>5</v>
      </c>
      <c r="CB54" s="38" t="s">
        <v>140</v>
      </c>
      <c r="CC54" s="107"/>
      <c r="CD54" s="107"/>
      <c r="CE54" s="107"/>
      <c r="CF54" s="107"/>
      <c r="CG54" s="107"/>
      <c r="CH54" s="107"/>
      <c r="CI54" s="107"/>
    </row>
    <row r="55" spans="1:87" s="72" customFormat="1" ht="12.75">
      <c r="A55" s="80" t="s">
        <v>174</v>
      </c>
      <c r="B55" s="118" t="s">
        <v>108</v>
      </c>
      <c r="C55" s="119" t="s">
        <v>107</v>
      </c>
      <c r="D55" s="119" t="s">
        <v>109</v>
      </c>
      <c r="E55" s="120">
        <f>F55*(I55+O55+U55+AA55+AG55+AM55+AS55+AY55+BE55+BK55+BQ55+BW55)</f>
        <v>507.3434125269978</v>
      </c>
      <c r="F55" s="121">
        <f>IF(D55="MDR",1.3,0)+IF(D55="D12",1.19,0)+IF(D55="D14",1.13,0)+IF(D55="D16",1.08,0)+IF(D55="D19",1.04,0)+IF(D55="D20",1.02,0)+IF(D55="D35",1.1,0)+IF(D55="D50",1.16,0)+IF(D55="M12",1.13,0)+IF(D55="M14",1.08,0)+IF(D55="M16",1.05,0)+IF(D55="M19",1.01,0)+IF(D55="M20",1,0)+IF(D55="M40",1.04,0)+IF(D55="M50",1.07,0)</f>
        <v>1</v>
      </c>
      <c r="G55" s="122">
        <f>IF(I55&gt;0,1,0)+IF(O55&gt;0,1,0)+IF(U55&gt;0,1,0)+IF(AA55&gt;0,1,0)+IF(AG55&gt;0,1,0)+IF(AM55&gt;0,1,0)+IF(AS55&gt;0,1,0)+IF(AY55&gt;0,1,0)+IF(BE55&gt;0,1,0)+IF(BK55&gt;0,1,0)+IF(BQ55&gt;0,1,0)+IF(BW55&gt;0,1,0)</f>
        <v>2</v>
      </c>
      <c r="H55" s="123">
        <f>E55/G55</f>
        <v>253.6717062634989</v>
      </c>
      <c r="I55" s="124">
        <v>0</v>
      </c>
      <c r="J55" s="123" t="s">
        <v>165</v>
      </c>
      <c r="K55" s="121" t="s">
        <v>165</v>
      </c>
      <c r="L55" s="125" t="s">
        <v>165</v>
      </c>
      <c r="M55" s="126" t="s">
        <v>165</v>
      </c>
      <c r="N55" s="122"/>
      <c r="O55" s="124">
        <v>0</v>
      </c>
      <c r="P55" s="123" t="s">
        <v>165</v>
      </c>
      <c r="Q55" s="121" t="s">
        <v>165</v>
      </c>
      <c r="R55" s="125" t="s">
        <v>165</v>
      </c>
      <c r="S55" s="126" t="s">
        <v>165</v>
      </c>
      <c r="T55" s="123"/>
      <c r="U55" s="124">
        <f>V55+X55</f>
        <v>253.6717062634989</v>
      </c>
      <c r="V55" s="123">
        <f>1200/(W55/Y55)</f>
        <v>103.6717062634989</v>
      </c>
      <c r="W55" s="121">
        <v>69.45</v>
      </c>
      <c r="X55" s="125">
        <f>100/4*Y55</f>
        <v>150</v>
      </c>
      <c r="Y55" s="126">
        <v>6</v>
      </c>
      <c r="Z55" s="73"/>
      <c r="AA55" s="124">
        <f>AB55+AD55</f>
        <v>253.6717062634989</v>
      </c>
      <c r="AB55" s="123">
        <f>1200/(AC55/AE55)</f>
        <v>103.6717062634989</v>
      </c>
      <c r="AC55" s="121">
        <v>69.45</v>
      </c>
      <c r="AD55" s="125">
        <f>100/4*AE55</f>
        <v>150</v>
      </c>
      <c r="AE55" s="126">
        <v>6</v>
      </c>
      <c r="AF55" s="73"/>
      <c r="AG55" s="124">
        <v>0</v>
      </c>
      <c r="AH55" s="123" t="s">
        <v>165</v>
      </c>
      <c r="AI55" s="121" t="s">
        <v>165</v>
      </c>
      <c r="AJ55" s="125" t="s">
        <v>165</v>
      </c>
      <c r="AK55" s="126" t="s">
        <v>165</v>
      </c>
      <c r="AL55" s="118" t="s">
        <v>108</v>
      </c>
      <c r="AM55" s="124">
        <v>0</v>
      </c>
      <c r="AN55" s="123" t="s">
        <v>165</v>
      </c>
      <c r="AO55" s="121" t="s">
        <v>165</v>
      </c>
      <c r="AP55" s="125" t="s">
        <v>165</v>
      </c>
      <c r="AQ55" s="126" t="s">
        <v>165</v>
      </c>
      <c r="AR55" s="73"/>
      <c r="AS55" s="124">
        <v>0</v>
      </c>
      <c r="AT55" s="123" t="s">
        <v>165</v>
      </c>
      <c r="AU55" s="121" t="s">
        <v>165</v>
      </c>
      <c r="AV55" s="125" t="s">
        <v>165</v>
      </c>
      <c r="AW55" s="126" t="s">
        <v>165</v>
      </c>
      <c r="AX55" s="73"/>
      <c r="AY55" s="124">
        <v>0</v>
      </c>
      <c r="AZ55" s="123" t="s">
        <v>165</v>
      </c>
      <c r="BA55" s="121" t="s">
        <v>165</v>
      </c>
      <c r="BB55" s="125" t="s">
        <v>165</v>
      </c>
      <c r="BC55" s="126" t="s">
        <v>165</v>
      </c>
      <c r="BD55" s="73"/>
      <c r="BE55" s="124">
        <v>0</v>
      </c>
      <c r="BF55" s="123" t="s">
        <v>165</v>
      </c>
      <c r="BG55" s="121" t="s">
        <v>165</v>
      </c>
      <c r="BH55" s="125" t="s">
        <v>165</v>
      </c>
      <c r="BI55" s="126" t="s">
        <v>165</v>
      </c>
      <c r="BJ55" s="123" t="s">
        <v>108</v>
      </c>
      <c r="BK55" s="124">
        <v>0</v>
      </c>
      <c r="BL55" s="123" t="s">
        <v>165</v>
      </c>
      <c r="BM55" s="121" t="s">
        <v>165</v>
      </c>
      <c r="BN55" s="125" t="s">
        <v>165</v>
      </c>
      <c r="BO55" s="126" t="s">
        <v>165</v>
      </c>
      <c r="BP55" s="109"/>
      <c r="BQ55" s="124">
        <v>0</v>
      </c>
      <c r="BR55" s="123" t="s">
        <v>165</v>
      </c>
      <c r="BS55" s="121" t="s">
        <v>165</v>
      </c>
      <c r="BT55" s="125" t="s">
        <v>165</v>
      </c>
      <c r="BU55" s="126" t="s">
        <v>165</v>
      </c>
      <c r="BV55" s="109"/>
      <c r="BW55" s="124">
        <v>0</v>
      </c>
      <c r="BX55" s="123" t="s">
        <v>165</v>
      </c>
      <c r="BY55" s="121" t="s">
        <v>165</v>
      </c>
      <c r="BZ55" s="125" t="s">
        <v>165</v>
      </c>
      <c r="CA55" s="126" t="s">
        <v>165</v>
      </c>
      <c r="CB55" s="123" t="s">
        <v>108</v>
      </c>
      <c r="CC55" s="38"/>
      <c r="CD55" s="38"/>
      <c r="CE55" s="44"/>
      <c r="CF55" s="50"/>
      <c r="CG55" s="45"/>
      <c r="CH55" s="107"/>
      <c r="CI55" s="38"/>
    </row>
    <row r="56" spans="1:87" s="72" customFormat="1" ht="12.75">
      <c r="A56" s="80" t="s">
        <v>177</v>
      </c>
      <c r="B56" s="43" t="s">
        <v>181</v>
      </c>
      <c r="C56" s="37" t="s">
        <v>315</v>
      </c>
      <c r="D56" s="37" t="s">
        <v>17</v>
      </c>
      <c r="E56" s="46">
        <f>F56*(I56+O56+U56+AA56+AG56+AM56+AS56+AY56+BE56+BK56+BQ56+BW56)</f>
        <v>477.3191300439802</v>
      </c>
      <c r="F56" s="44">
        <f>IF(D56="MDR",1.3,0)+IF(D56="D12",1.19,0)+IF(D56="D14",1.13,0)+IF(D56="D16",1.08,0)+IF(D56="D19",1.04,0)+IF(D56="D20",1.02,0)+IF(D56="D35",1.1,0)+IF(D56="D50",1.16,0)+IF(D56="M12",1.13,0)+IF(D56="M14",1.08,0)+IF(D56="M16",1.05,0)+IF(D56="M19",1.01,0)+IF(D56="M20",1,0)+IF(D56="M40",1.04,0)+IF(D56="M50",1.07,0)</f>
        <v>1.3</v>
      </c>
      <c r="G56" s="45">
        <f>IF(I56&gt;0,1,0)+IF(O56&gt;0,1,0)+IF(U56&gt;0,1,0)+IF(AA56&gt;0,1,0)+IF(AG56&gt;0,1,0)+IF(AM56&gt;0,1,0)+IF(AS56&gt;0,1,0)+IF(AY56&gt;0,1,0)+IF(BE56&gt;0,1,0)+IF(BK56&gt;0,1,0)+IF(BQ56&gt;0,1,0)+IF(BW56&gt;0,1,0)</f>
        <v>2</v>
      </c>
      <c r="H56" s="38">
        <f>E56/G56</f>
        <v>238.6595650219901</v>
      </c>
      <c r="I56" s="48">
        <f>J56+L56</f>
        <v>182.10742387957578</v>
      </c>
      <c r="J56" s="38">
        <f>1200/(K56/M56)</f>
        <v>82.10742387957578</v>
      </c>
      <c r="K56" s="44">
        <v>58.46</v>
      </c>
      <c r="L56" s="50">
        <f>100/4*M56</f>
        <v>100</v>
      </c>
      <c r="M56" s="52">
        <v>4</v>
      </c>
      <c r="N56" s="38"/>
      <c r="O56" s="48">
        <v>0</v>
      </c>
      <c r="P56" s="38" t="s">
        <v>165</v>
      </c>
      <c r="Q56" s="44" t="s">
        <v>165</v>
      </c>
      <c r="R56" s="50" t="s">
        <v>165</v>
      </c>
      <c r="S56" s="52" t="s">
        <v>165</v>
      </c>
      <c r="T56" s="38"/>
      <c r="U56" s="48">
        <v>0</v>
      </c>
      <c r="V56" s="38" t="s">
        <v>165</v>
      </c>
      <c r="W56" s="44" t="s">
        <v>165</v>
      </c>
      <c r="X56" s="50" t="s">
        <v>165</v>
      </c>
      <c r="Y56" s="52" t="s">
        <v>165</v>
      </c>
      <c r="AA56" s="48">
        <f>AB56+AD56</f>
        <v>185.06113769271664</v>
      </c>
      <c r="AB56" s="38">
        <f>1200/(AC56/AE56)</f>
        <v>85.06113769271664</v>
      </c>
      <c r="AC56" s="44">
        <v>56.43</v>
      </c>
      <c r="AD56" s="50">
        <f>100/4*AE56</f>
        <v>100</v>
      </c>
      <c r="AE56" s="52">
        <v>4</v>
      </c>
      <c r="AG56" s="48">
        <v>0</v>
      </c>
      <c r="AH56" s="38" t="s">
        <v>165</v>
      </c>
      <c r="AI56" s="44" t="s">
        <v>165</v>
      </c>
      <c r="AJ56" s="50" t="s">
        <v>165</v>
      </c>
      <c r="AK56" s="52" t="s">
        <v>165</v>
      </c>
      <c r="AL56" s="43" t="s">
        <v>181</v>
      </c>
      <c r="AM56" s="48">
        <v>0</v>
      </c>
      <c r="AN56" s="38" t="s">
        <v>165</v>
      </c>
      <c r="AO56" s="44" t="s">
        <v>165</v>
      </c>
      <c r="AP56" s="50" t="s">
        <v>165</v>
      </c>
      <c r="AQ56" s="52" t="s">
        <v>165</v>
      </c>
      <c r="AS56" s="48">
        <v>0</v>
      </c>
      <c r="AT56" s="38" t="s">
        <v>165</v>
      </c>
      <c r="AU56" s="44" t="s">
        <v>165</v>
      </c>
      <c r="AV56" s="50" t="s">
        <v>165</v>
      </c>
      <c r="AW56" s="52" t="s">
        <v>165</v>
      </c>
      <c r="AY56" s="48">
        <v>0</v>
      </c>
      <c r="AZ56" s="38" t="s">
        <v>165</v>
      </c>
      <c r="BA56" s="44" t="s">
        <v>165</v>
      </c>
      <c r="BB56" s="50" t="s">
        <v>165</v>
      </c>
      <c r="BC56" s="52" t="s">
        <v>165</v>
      </c>
      <c r="BE56" s="48">
        <v>0</v>
      </c>
      <c r="BF56" s="38" t="s">
        <v>165</v>
      </c>
      <c r="BG56" s="44" t="s">
        <v>165</v>
      </c>
      <c r="BH56" s="50" t="s">
        <v>165</v>
      </c>
      <c r="BI56" s="52" t="s">
        <v>165</v>
      </c>
      <c r="BJ56" s="38" t="s">
        <v>181</v>
      </c>
      <c r="BK56" s="48">
        <v>0</v>
      </c>
      <c r="BL56" s="38" t="s">
        <v>165</v>
      </c>
      <c r="BM56" s="44" t="s">
        <v>165</v>
      </c>
      <c r="BN56" s="50" t="s">
        <v>165</v>
      </c>
      <c r="BO56" s="52" t="s">
        <v>165</v>
      </c>
      <c r="BP56" s="107"/>
      <c r="BQ56" s="48">
        <v>0</v>
      </c>
      <c r="BR56" s="38" t="s">
        <v>165</v>
      </c>
      <c r="BS56" s="44" t="s">
        <v>165</v>
      </c>
      <c r="BT56" s="50" t="s">
        <v>165</v>
      </c>
      <c r="BU56" s="52" t="s">
        <v>165</v>
      </c>
      <c r="BV56" s="107"/>
      <c r="BW56" s="48">
        <v>0</v>
      </c>
      <c r="BX56" s="38" t="s">
        <v>165</v>
      </c>
      <c r="BY56" s="44" t="s">
        <v>165</v>
      </c>
      <c r="BZ56" s="50" t="s">
        <v>165</v>
      </c>
      <c r="CA56" s="52" t="s">
        <v>165</v>
      </c>
      <c r="CB56" s="38" t="s">
        <v>181</v>
      </c>
      <c r="CC56" s="107"/>
      <c r="CD56" s="107"/>
      <c r="CE56" s="107"/>
      <c r="CF56" s="107"/>
      <c r="CG56" s="107"/>
      <c r="CH56" s="107"/>
      <c r="CI56" s="107"/>
    </row>
    <row r="57" spans="1:87" s="72" customFormat="1" ht="12.75">
      <c r="A57" s="80" t="s">
        <v>180</v>
      </c>
      <c r="B57" s="43" t="s">
        <v>331</v>
      </c>
      <c r="C57" s="82" t="s">
        <v>332</v>
      </c>
      <c r="D57" s="37" t="s">
        <v>109</v>
      </c>
      <c r="E57" s="46">
        <f>F57*(I57+O57+U57+AA57+AG57+AM57+AS57+AY57+BE57+BK57+BQ57+BW57)</f>
        <v>470.1159357518843</v>
      </c>
      <c r="F57" s="44">
        <f>IF(D57="MDR",1.3,0)+IF(D57="D12",1.19,0)+IF(D57="D14",1.13,0)+IF(D57="D16",1.08,0)+IF(D57="D19",1.04,0)+IF(D57="D20",1.02,0)+IF(D57="D35",1.1,0)+IF(D57="D50",1.16,0)+IF(D57="M12",1.13,0)+IF(D57="M14",1.08,0)+IF(D57="M16",1.05,0)+IF(D57="M19",1.01,0)+IF(D57="M20",1,0)+IF(D57="M40",1.04,0)+IF(D57="M50",1.07,0)</f>
        <v>1</v>
      </c>
      <c r="G57" s="45">
        <f>IF(I57&gt;0,1,0)+IF(O57&gt;0,1,0)+IF(U57&gt;0,1,0)+IF(AA57&gt;0,1,0)+IF(AG57&gt;0,1,0)+IF(AM57&gt;0,1,0)+IF(AS57&gt;0,1,0)+IF(AY57&gt;0,1,0)+IF(BE57&gt;0,1,0)+IF(BK57&gt;0,1,0)+IF(BQ57&gt;0,1,0)+IF(BW57&gt;0,1,0)</f>
        <v>3</v>
      </c>
      <c r="H57" s="38">
        <f>E57/G57</f>
        <v>156.70531191729478</v>
      </c>
      <c r="I57" s="48">
        <v>0</v>
      </c>
      <c r="J57" s="38" t="s">
        <v>165</v>
      </c>
      <c r="K57" s="44" t="s">
        <v>165</v>
      </c>
      <c r="L57" s="50" t="s">
        <v>165</v>
      </c>
      <c r="M57" s="52" t="s">
        <v>165</v>
      </c>
      <c r="N57" s="39"/>
      <c r="O57" s="48">
        <v>0</v>
      </c>
      <c r="P57" s="38" t="s">
        <v>165</v>
      </c>
      <c r="Q57" s="44" t="s">
        <v>165</v>
      </c>
      <c r="R57" s="50" t="s">
        <v>165</v>
      </c>
      <c r="S57" s="52" t="s">
        <v>165</v>
      </c>
      <c r="T57" s="39"/>
      <c r="U57" s="48">
        <f>V57+X57</f>
        <v>176.69294391315586</v>
      </c>
      <c r="V57" s="38">
        <f>1200/(W57/Y57)</f>
        <v>51.69294391315586</v>
      </c>
      <c r="W57" s="44">
        <v>116.07</v>
      </c>
      <c r="X57" s="50">
        <f>100/4*Y57</f>
        <v>125</v>
      </c>
      <c r="Y57" s="52">
        <v>5</v>
      </c>
      <c r="Z57" s="39"/>
      <c r="AA57" s="48">
        <f>AB57+AD57</f>
        <v>140.50632911392404</v>
      </c>
      <c r="AB57" s="38">
        <f>1200/(AC57/AE57)</f>
        <v>40.50632911392405</v>
      </c>
      <c r="AC57" s="44">
        <v>118.5</v>
      </c>
      <c r="AD57" s="50">
        <f>100/4*AE57</f>
        <v>100</v>
      </c>
      <c r="AE57" s="52">
        <v>4</v>
      </c>
      <c r="AF57" s="41"/>
      <c r="AG57" s="48">
        <v>0</v>
      </c>
      <c r="AH57" s="38" t="s">
        <v>165</v>
      </c>
      <c r="AI57" s="44" t="s">
        <v>165</v>
      </c>
      <c r="AJ57" s="50" t="s">
        <v>165</v>
      </c>
      <c r="AK57" s="52" t="s">
        <v>165</v>
      </c>
      <c r="AL57" s="43" t="s">
        <v>338</v>
      </c>
      <c r="AM57" s="48">
        <v>0</v>
      </c>
      <c r="AN57" s="38" t="s">
        <v>165</v>
      </c>
      <c r="AO57" s="44" t="s">
        <v>165</v>
      </c>
      <c r="AP57" s="50" t="s">
        <v>165</v>
      </c>
      <c r="AQ57" s="52" t="s">
        <v>165</v>
      </c>
      <c r="AS57" s="48">
        <f>(AT57+AV57)/1.3</f>
        <v>152.91666272480438</v>
      </c>
      <c r="AT57" s="38">
        <f>1200/(AU57/AW57)</f>
        <v>73.79166154224572</v>
      </c>
      <c r="AU57" s="95">
        <v>81.31</v>
      </c>
      <c r="AV57" s="50">
        <f>100/4*AW57</f>
        <v>125</v>
      </c>
      <c r="AW57" s="103">
        <v>5</v>
      </c>
      <c r="AY57" s="48">
        <v>0</v>
      </c>
      <c r="AZ57" s="38" t="s">
        <v>165</v>
      </c>
      <c r="BA57" s="44" t="s">
        <v>165</v>
      </c>
      <c r="BB57" s="50" t="s">
        <v>165</v>
      </c>
      <c r="BC57" s="52" t="s">
        <v>165</v>
      </c>
      <c r="BE57" s="48">
        <v>0</v>
      </c>
      <c r="BF57" s="38" t="s">
        <v>165</v>
      </c>
      <c r="BG57" s="44" t="s">
        <v>165</v>
      </c>
      <c r="BH57" s="50" t="s">
        <v>165</v>
      </c>
      <c r="BI57" s="52" t="s">
        <v>165</v>
      </c>
      <c r="BJ57" s="38" t="s">
        <v>338</v>
      </c>
      <c r="BK57" s="48">
        <v>0</v>
      </c>
      <c r="BL57" s="38" t="s">
        <v>165</v>
      </c>
      <c r="BM57" s="44" t="s">
        <v>165</v>
      </c>
      <c r="BN57" s="50" t="s">
        <v>165</v>
      </c>
      <c r="BO57" s="52" t="s">
        <v>165</v>
      </c>
      <c r="BP57" s="107"/>
      <c r="BQ57" s="48">
        <v>0</v>
      </c>
      <c r="BR57" s="38" t="s">
        <v>165</v>
      </c>
      <c r="BS57" s="44" t="s">
        <v>165</v>
      </c>
      <c r="BT57" s="50" t="s">
        <v>165</v>
      </c>
      <c r="BU57" s="52" t="s">
        <v>165</v>
      </c>
      <c r="BV57" s="107"/>
      <c r="BW57" s="48">
        <v>0</v>
      </c>
      <c r="BX57" s="38" t="s">
        <v>165</v>
      </c>
      <c r="BY57" s="44" t="s">
        <v>165</v>
      </c>
      <c r="BZ57" s="50" t="s">
        <v>165</v>
      </c>
      <c r="CA57" s="52" t="s">
        <v>165</v>
      </c>
      <c r="CB57" s="38" t="s">
        <v>338</v>
      </c>
      <c r="CC57" s="107"/>
      <c r="CD57" s="107"/>
      <c r="CE57" s="107"/>
      <c r="CF57" s="107"/>
      <c r="CG57" s="107"/>
      <c r="CH57" s="107"/>
      <c r="CI57" s="107"/>
    </row>
    <row r="58" spans="1:87" s="72" customFormat="1" ht="12.75">
      <c r="A58" s="80" t="s">
        <v>182</v>
      </c>
      <c r="B58" s="43" t="s">
        <v>306</v>
      </c>
      <c r="C58" s="82" t="s">
        <v>333</v>
      </c>
      <c r="D58" s="37" t="s">
        <v>17</v>
      </c>
      <c r="E58" s="46">
        <f>F58*(I58+O58+U58+AA58+AG58+AM58+AS58+AY58+BE58+BK58+BQ58+BW58)</f>
        <v>469.1382488479263</v>
      </c>
      <c r="F58" s="44">
        <f>IF(D58="MDR",1.3,0)+IF(D58="D12",1.19,0)+IF(D58="D14",1.13,0)+IF(D58="D16",1.08,0)+IF(D58="D19",1.04,0)+IF(D58="D20",1.02,0)+IF(D58="D35",1.1,0)+IF(D58="D50",1.16,0)+IF(D58="M12",1.13,0)+IF(D58="M14",1.08,0)+IF(D58="M16",1.05,0)+IF(D58="M19",1.01,0)+IF(D58="M20",1,0)+IF(D58="M40",1.04,0)+IF(D58="M50",1.07,0)</f>
        <v>1.3</v>
      </c>
      <c r="G58" s="45">
        <f>IF(I58&gt;0,1,0)+IF(O58&gt;0,1,0)+IF(U58&gt;0,1,0)+IF(AA58&gt;0,1,0)+IF(AG58&gt;0,1,0)+IF(AM58&gt;0,1,0)+IF(AS58&gt;0,1,0)+IF(AY58&gt;0,1,0)+IF(BE58&gt;0,1,0)+IF(BK58&gt;0,1,0)+IF(BQ58&gt;0,1,0)+IF(BW58&gt;0,1,0)</f>
        <v>2</v>
      </c>
      <c r="H58" s="38">
        <f>E58/G58</f>
        <v>234.56912442396316</v>
      </c>
      <c r="I58" s="48">
        <v>0</v>
      </c>
      <c r="J58" s="38" t="s">
        <v>165</v>
      </c>
      <c r="K58" s="44" t="s">
        <v>165</v>
      </c>
      <c r="L58" s="50" t="s">
        <v>165</v>
      </c>
      <c r="M58" s="52" t="s">
        <v>165</v>
      </c>
      <c r="N58" s="38"/>
      <c r="O58" s="48">
        <v>0</v>
      </c>
      <c r="P58" s="38" t="s">
        <v>165</v>
      </c>
      <c r="Q58" s="44" t="s">
        <v>165</v>
      </c>
      <c r="R58" s="50" t="s">
        <v>165</v>
      </c>
      <c r="S58" s="52" t="s">
        <v>165</v>
      </c>
      <c r="T58" s="39"/>
      <c r="U58" s="48">
        <v>0</v>
      </c>
      <c r="V58" s="38" t="s">
        <v>165</v>
      </c>
      <c r="W58" s="44" t="s">
        <v>165</v>
      </c>
      <c r="X58" s="50" t="s">
        <v>165</v>
      </c>
      <c r="Y58" s="52" t="s">
        <v>165</v>
      </c>
      <c r="Z58" s="38"/>
      <c r="AA58" s="48">
        <f>AB58+AD58</f>
        <v>237.14285714285714</v>
      </c>
      <c r="AB58" s="38">
        <f>1200/(AC58/AE58)</f>
        <v>137.14285714285714</v>
      </c>
      <c r="AC58" s="44">
        <v>35</v>
      </c>
      <c r="AD58" s="50">
        <f>100/4*AE58</f>
        <v>100</v>
      </c>
      <c r="AE58" s="52">
        <v>4</v>
      </c>
      <c r="AF58" s="39"/>
      <c r="AG58" s="48">
        <v>0</v>
      </c>
      <c r="AH58" s="38" t="s">
        <v>165</v>
      </c>
      <c r="AI58" s="44" t="s">
        <v>165</v>
      </c>
      <c r="AJ58" s="50" t="s">
        <v>165</v>
      </c>
      <c r="AK58" s="52" t="s">
        <v>165</v>
      </c>
      <c r="AL58" s="43" t="s">
        <v>306</v>
      </c>
      <c r="AM58" s="48">
        <v>0</v>
      </c>
      <c r="AN58" s="38" t="s">
        <v>165</v>
      </c>
      <c r="AO58" s="44" t="s">
        <v>165</v>
      </c>
      <c r="AP58" s="50" t="s">
        <v>165</v>
      </c>
      <c r="AQ58" s="52" t="s">
        <v>165</v>
      </c>
      <c r="AR58" s="39"/>
      <c r="AS58" s="48">
        <v>0</v>
      </c>
      <c r="AT58" s="38" t="s">
        <v>165</v>
      </c>
      <c r="AU58" s="44" t="s">
        <v>165</v>
      </c>
      <c r="AV58" s="50" t="s">
        <v>165</v>
      </c>
      <c r="AW58" s="52" t="s">
        <v>165</v>
      </c>
      <c r="AX58" s="38"/>
      <c r="AY58" s="48">
        <v>0</v>
      </c>
      <c r="AZ58" s="38" t="s">
        <v>165</v>
      </c>
      <c r="BA58" s="44" t="s">
        <v>165</v>
      </c>
      <c r="BB58" s="50" t="s">
        <v>165</v>
      </c>
      <c r="BC58" s="52" t="s">
        <v>165</v>
      </c>
      <c r="BE58" s="48">
        <v>0</v>
      </c>
      <c r="BF58" s="38" t="s">
        <v>165</v>
      </c>
      <c r="BG58" s="44" t="s">
        <v>165</v>
      </c>
      <c r="BH58" s="50" t="s">
        <v>165</v>
      </c>
      <c r="BI58" s="52" t="s">
        <v>165</v>
      </c>
      <c r="BJ58" s="38" t="s">
        <v>306</v>
      </c>
      <c r="BK58" s="48">
        <v>0</v>
      </c>
      <c r="BL58" s="38" t="s">
        <v>165</v>
      </c>
      <c r="BM58" s="44" t="s">
        <v>165</v>
      </c>
      <c r="BN58" s="50" t="s">
        <v>165</v>
      </c>
      <c r="BO58" s="52" t="s">
        <v>165</v>
      </c>
      <c r="BP58" s="107"/>
      <c r="BQ58" s="48">
        <v>0</v>
      </c>
      <c r="BR58" s="38" t="s">
        <v>165</v>
      </c>
      <c r="BS58" s="44" t="s">
        <v>165</v>
      </c>
      <c r="BT58" s="50" t="s">
        <v>165</v>
      </c>
      <c r="BU58" s="52" t="s">
        <v>165</v>
      </c>
      <c r="BV58" s="107"/>
      <c r="BW58" s="111">
        <f>BX58+BZ58</f>
        <v>123.73271889400922</v>
      </c>
      <c r="BX58" s="39">
        <f>1200/(BY58/CA58)*0.8</f>
        <v>73.73271889400922</v>
      </c>
      <c r="BY58" s="40">
        <v>52.08</v>
      </c>
      <c r="BZ58" s="41">
        <f>(100/4*CA58)/2</f>
        <v>50</v>
      </c>
      <c r="CA58" s="112">
        <v>4</v>
      </c>
      <c r="CB58" s="38" t="s">
        <v>306</v>
      </c>
      <c r="CC58" s="107"/>
      <c r="CD58" s="107"/>
      <c r="CE58" s="107"/>
      <c r="CF58" s="107"/>
      <c r="CG58" s="107"/>
      <c r="CH58" s="107"/>
      <c r="CI58" s="107"/>
    </row>
    <row r="59" spans="1:87" s="72" customFormat="1" ht="12.75">
      <c r="A59" s="80" t="s">
        <v>185</v>
      </c>
      <c r="B59" s="43" t="s">
        <v>24</v>
      </c>
      <c r="C59" s="37" t="s">
        <v>25</v>
      </c>
      <c r="D59" s="37" t="s">
        <v>10</v>
      </c>
      <c r="E59" s="46">
        <f>F59*(I59+O59+U59+AA59+AG59+AM59+AS59+AY59+BE59+BK59+BQ59+BW59)</f>
        <v>465.81288389513105</v>
      </c>
      <c r="F59" s="44">
        <f>IF(D59="MDR",1.3,0)+IF(D59="D12",1.19,0)+IF(D59="D14",1.13,0)+IF(D59="D16",1.08,0)+IF(D59="D19",1.04,0)+IF(D59="D20",1.02,0)+IF(D59="D35",1.1,0)+IF(D59="D50",1.16,0)+IF(D59="M12",1.13,0)+IF(D59="M14",1.08,0)+IF(D59="M16",1.05,0)+IF(D59="M19",1.01,0)+IF(D59="M20",1,0)+IF(D59="M40",1.04,0)+IF(D59="M50",1.07,0)</f>
        <v>1.04</v>
      </c>
      <c r="G59" s="45">
        <f>IF(I59&gt;0,1,0)+IF(O59&gt;0,1,0)+IF(U59&gt;0,1,0)+IF(AA59&gt;0,1,0)+IF(AG59&gt;0,1,0)+IF(AM59&gt;0,1,0)+IF(AS59&gt;0,1,0)+IF(AY59&gt;0,1,0)+IF(BE59&gt;0,1,0)+IF(BK59&gt;0,1,0)+IF(BQ59&gt;0,1,0)+IF(BW59&gt;0,1,0)</f>
        <v>2</v>
      </c>
      <c r="H59" s="38">
        <f>E59/G59</f>
        <v>232.90644194756553</v>
      </c>
      <c r="I59" s="48">
        <v>228</v>
      </c>
      <c r="J59" s="38" t="s">
        <v>345</v>
      </c>
      <c r="K59" s="44" t="s">
        <v>345</v>
      </c>
      <c r="L59" s="50" t="s">
        <v>345</v>
      </c>
      <c r="M59" s="52" t="s">
        <v>345</v>
      </c>
      <c r="N59" s="38"/>
      <c r="O59" s="48">
        <v>0</v>
      </c>
      <c r="P59" s="38" t="s">
        <v>345</v>
      </c>
      <c r="Q59" s="44" t="s">
        <v>345</v>
      </c>
      <c r="R59" s="50" t="s">
        <v>345</v>
      </c>
      <c r="S59" s="52" t="s">
        <v>345</v>
      </c>
      <c r="T59" s="38"/>
      <c r="U59" s="48">
        <v>0</v>
      </c>
      <c r="V59" s="38" t="s">
        <v>165</v>
      </c>
      <c r="W59" s="44" t="s">
        <v>165</v>
      </c>
      <c r="X59" s="50" t="s">
        <v>165</v>
      </c>
      <c r="Y59" s="52" t="s">
        <v>165</v>
      </c>
      <c r="AA59" s="48">
        <v>0</v>
      </c>
      <c r="AB59" s="38" t="s">
        <v>165</v>
      </c>
      <c r="AC59" s="44" t="s">
        <v>165</v>
      </c>
      <c r="AD59" s="50" t="s">
        <v>165</v>
      </c>
      <c r="AE59" s="52" t="s">
        <v>165</v>
      </c>
      <c r="AG59" s="48">
        <v>0</v>
      </c>
      <c r="AH59" s="38" t="s">
        <v>165</v>
      </c>
      <c r="AI59" s="44" t="s">
        <v>165</v>
      </c>
      <c r="AJ59" s="50" t="s">
        <v>165</v>
      </c>
      <c r="AK59" s="52" t="s">
        <v>165</v>
      </c>
      <c r="AL59" s="43" t="s">
        <v>24</v>
      </c>
      <c r="AM59" s="48">
        <f>AP59+AN59</f>
        <v>219.89700374531833</v>
      </c>
      <c r="AN59" s="38">
        <f>1200/(AO59/AQ59)/3</f>
        <v>82.39700374531834</v>
      </c>
      <c r="AO59" s="44">
        <v>53.4</v>
      </c>
      <c r="AP59" s="50">
        <f>(100/4*AQ59)/2</f>
        <v>137.5</v>
      </c>
      <c r="AQ59" s="52">
        <v>11</v>
      </c>
      <c r="AS59" s="48">
        <v>0</v>
      </c>
      <c r="AT59" s="38" t="s">
        <v>345</v>
      </c>
      <c r="AU59" s="44" t="s">
        <v>345</v>
      </c>
      <c r="AV59" s="50" t="s">
        <v>345</v>
      </c>
      <c r="AW59" s="52" t="s">
        <v>345</v>
      </c>
      <c r="AY59" s="48">
        <v>0</v>
      </c>
      <c r="AZ59" s="38" t="s">
        <v>165</v>
      </c>
      <c r="BA59" s="44" t="s">
        <v>165</v>
      </c>
      <c r="BB59" s="50" t="s">
        <v>165</v>
      </c>
      <c r="BC59" s="52" t="s">
        <v>165</v>
      </c>
      <c r="BE59" s="48">
        <v>0</v>
      </c>
      <c r="BF59" s="38" t="s">
        <v>165</v>
      </c>
      <c r="BG59" s="44" t="s">
        <v>165</v>
      </c>
      <c r="BH59" s="50" t="s">
        <v>165</v>
      </c>
      <c r="BI59" s="52" t="s">
        <v>165</v>
      </c>
      <c r="BJ59" s="38" t="s">
        <v>24</v>
      </c>
      <c r="BK59" s="48">
        <v>0</v>
      </c>
      <c r="BL59" s="38" t="s">
        <v>165</v>
      </c>
      <c r="BM59" s="44" t="s">
        <v>165</v>
      </c>
      <c r="BN59" s="50" t="s">
        <v>165</v>
      </c>
      <c r="BO59" s="52" t="s">
        <v>165</v>
      </c>
      <c r="BP59" s="107"/>
      <c r="BQ59" s="48">
        <v>0</v>
      </c>
      <c r="BR59" s="38" t="s">
        <v>165</v>
      </c>
      <c r="BS59" s="44" t="s">
        <v>165</v>
      </c>
      <c r="BT59" s="50" t="s">
        <v>165</v>
      </c>
      <c r="BU59" s="52" t="s">
        <v>165</v>
      </c>
      <c r="BV59" s="107"/>
      <c r="BW59" s="48">
        <v>0</v>
      </c>
      <c r="BX59" s="38" t="s">
        <v>165</v>
      </c>
      <c r="BY59" s="44" t="s">
        <v>165</v>
      </c>
      <c r="BZ59" s="50" t="s">
        <v>165</v>
      </c>
      <c r="CA59" s="52" t="s">
        <v>165</v>
      </c>
      <c r="CB59" s="38" t="s">
        <v>24</v>
      </c>
      <c r="CC59" s="107"/>
      <c r="CD59" s="107"/>
      <c r="CE59" s="107"/>
      <c r="CF59" s="107"/>
      <c r="CG59" s="107"/>
      <c r="CH59" s="107"/>
      <c r="CI59" s="107"/>
    </row>
    <row r="60" spans="1:87" s="72" customFormat="1" ht="12.75">
      <c r="A60" s="80" t="s">
        <v>189</v>
      </c>
      <c r="B60" s="43" t="s">
        <v>172</v>
      </c>
      <c r="C60" s="37" t="s">
        <v>173</v>
      </c>
      <c r="D60" s="37" t="s">
        <v>31</v>
      </c>
      <c r="E60" s="46">
        <f>F60*(I60+O60+U60+AA60+AG60+AM60+AS60+AY60+BE60+BK60+BQ60+BW60)</f>
        <v>452.1289027795825</v>
      </c>
      <c r="F60" s="44">
        <f>IF(D60="MDR",1.3,0)+IF(D60="D12",1.19,0)+IF(D60="D14",1.13,0)+IF(D60="D16",1.08,0)+IF(D60="D19",1.04,0)+IF(D60="D20",1.02,0)+IF(D60="D35",1.1,0)+IF(D60="D50",1.16,0)+IF(D60="M12",1.13,0)+IF(D60="M14",1.08,0)+IF(D60="M16",1.05,0)+IF(D60="M19",1.01,0)+IF(D60="M20",1,0)+IF(D60="M40",1.04,0)+IF(D60="M50",1.07,0)</f>
        <v>1.08</v>
      </c>
      <c r="G60" s="45">
        <f>IF(I60&gt;0,1,0)+IF(O60&gt;0,1,0)+IF(U60&gt;0,1,0)+IF(AA60&gt;0,1,0)+IF(AG60&gt;0,1,0)+IF(AM60&gt;0,1,0)+IF(AS60&gt;0,1,0)+IF(AY60&gt;0,1,0)+IF(BE60&gt;0,1,0)+IF(BK60&gt;0,1,0)+IF(BQ60&gt;0,1,0)+IF(BW60&gt;0,1,0)</f>
        <v>3</v>
      </c>
      <c r="H60" s="38">
        <f>E60/G60</f>
        <v>150.70963425986085</v>
      </c>
      <c r="I60" s="48">
        <v>0</v>
      </c>
      <c r="J60" s="38" t="s">
        <v>165</v>
      </c>
      <c r="K60" s="44" t="s">
        <v>165</v>
      </c>
      <c r="L60" s="50" t="s">
        <v>165</v>
      </c>
      <c r="M60" s="52" t="s">
        <v>165</v>
      </c>
      <c r="N60" s="38"/>
      <c r="O60" s="48">
        <v>0</v>
      </c>
      <c r="P60" s="38" t="s">
        <v>165</v>
      </c>
      <c r="Q60" s="44" t="s">
        <v>165</v>
      </c>
      <c r="R60" s="50" t="s">
        <v>165</v>
      </c>
      <c r="S60" s="52" t="s">
        <v>165</v>
      </c>
      <c r="T60" s="45"/>
      <c r="U60" s="48">
        <v>0</v>
      </c>
      <c r="V60" s="38" t="s">
        <v>165</v>
      </c>
      <c r="W60" s="44" t="s">
        <v>165</v>
      </c>
      <c r="X60" s="50" t="s">
        <v>165</v>
      </c>
      <c r="Y60" s="52" t="s">
        <v>165</v>
      </c>
      <c r="AA60" s="48">
        <v>0</v>
      </c>
      <c r="AB60" s="38" t="s">
        <v>165</v>
      </c>
      <c r="AC60" s="44" t="s">
        <v>165</v>
      </c>
      <c r="AD60" s="50" t="s">
        <v>165</v>
      </c>
      <c r="AE60" s="52" t="s">
        <v>165</v>
      </c>
      <c r="AG60" s="48">
        <v>0</v>
      </c>
      <c r="AH60" s="38" t="s">
        <v>165</v>
      </c>
      <c r="AI60" s="44" t="s">
        <v>165</v>
      </c>
      <c r="AJ60" s="50" t="s">
        <v>165</v>
      </c>
      <c r="AK60" s="52" t="s">
        <v>165</v>
      </c>
      <c r="AL60" s="43" t="s">
        <v>172</v>
      </c>
      <c r="AM60" s="48">
        <v>0</v>
      </c>
      <c r="AN60" s="38" t="s">
        <v>165</v>
      </c>
      <c r="AO60" s="44" t="s">
        <v>165</v>
      </c>
      <c r="AP60" s="50" t="s">
        <v>165</v>
      </c>
      <c r="AQ60" s="52" t="s">
        <v>165</v>
      </c>
      <c r="AS60" s="48">
        <f>(AT60+AV60)/1.3</f>
        <v>138.32273254383807</v>
      </c>
      <c r="AT60" s="38">
        <f>1200/(AU60/AW60)</f>
        <v>54.81955230698949</v>
      </c>
      <c r="AU60" s="44">
        <v>109.45</v>
      </c>
      <c r="AV60" s="50">
        <f>100/4*AW60</f>
        <v>125</v>
      </c>
      <c r="AW60" s="52">
        <v>5</v>
      </c>
      <c r="AY60" s="48">
        <f>(AZ60+BB60)/1.1</f>
        <v>126.00912600912599</v>
      </c>
      <c r="AZ60" s="38">
        <f>1200/(BA60/BC60)</f>
        <v>38.610038610038615</v>
      </c>
      <c r="BA60" s="44">
        <v>124.32</v>
      </c>
      <c r="BB60" s="50">
        <f>100/4*BC60</f>
        <v>100</v>
      </c>
      <c r="BC60" s="52">
        <v>4</v>
      </c>
      <c r="BE60" s="48">
        <v>0</v>
      </c>
      <c r="BF60" s="38" t="s">
        <v>165</v>
      </c>
      <c r="BG60" s="44" t="s">
        <v>165</v>
      </c>
      <c r="BH60" s="50" t="s">
        <v>165</v>
      </c>
      <c r="BI60" s="52" t="s">
        <v>165</v>
      </c>
      <c r="BJ60" s="38" t="s">
        <v>172</v>
      </c>
      <c r="BK60" s="48">
        <v>0</v>
      </c>
      <c r="BL60" s="38" t="s">
        <v>165</v>
      </c>
      <c r="BM60" s="44" t="s">
        <v>165</v>
      </c>
      <c r="BN60" s="50" t="s">
        <v>165</v>
      </c>
      <c r="BO60" s="52" t="s">
        <v>165</v>
      </c>
      <c r="BP60" s="107"/>
      <c r="BQ60" s="111">
        <f>BR60+BT60</f>
        <v>154.3060143910938</v>
      </c>
      <c r="BR60" s="39">
        <f>1200/(BS60/BU60)/1.9</f>
        <v>54.30601439109381</v>
      </c>
      <c r="BS60" s="40">
        <v>46.52</v>
      </c>
      <c r="BT60" s="41">
        <f>100/4*BU60</f>
        <v>100</v>
      </c>
      <c r="BU60" s="112">
        <v>4</v>
      </c>
      <c r="BV60" s="107"/>
      <c r="BW60" s="48">
        <v>0</v>
      </c>
      <c r="BX60" s="38" t="s">
        <v>165</v>
      </c>
      <c r="BY60" s="44" t="s">
        <v>165</v>
      </c>
      <c r="BZ60" s="50" t="s">
        <v>165</v>
      </c>
      <c r="CA60" s="52" t="s">
        <v>165</v>
      </c>
      <c r="CB60" s="38" t="s">
        <v>172</v>
      </c>
      <c r="CC60" s="107"/>
      <c r="CD60" s="107"/>
      <c r="CE60" s="107"/>
      <c r="CF60" s="107"/>
      <c r="CG60" s="107"/>
      <c r="CH60" s="107"/>
      <c r="CI60" s="107"/>
    </row>
    <row r="61" spans="1:87" s="72" customFormat="1" ht="12.75">
      <c r="A61" s="80" t="s">
        <v>192</v>
      </c>
      <c r="B61" s="43" t="s">
        <v>279</v>
      </c>
      <c r="C61" s="37" t="s">
        <v>209</v>
      </c>
      <c r="D61" s="37" t="s">
        <v>133</v>
      </c>
      <c r="E61" s="46">
        <f>F61*(I61+O61+U61+AA61+AG61+AM61+AS61+AY61+BE61+BK61+BQ61+BW61)</f>
        <v>423.9470817389875</v>
      </c>
      <c r="F61" s="44">
        <f>IF(D61="MDR",1.3,0)+IF(D61="D12",1.19,0)+IF(D61="D14",1.13,0)+IF(D61="D16",1.08,0)+IF(D61="D19",1.04,0)+IF(D61="D20",1.02,0)+IF(D61="D35",1.1,0)+IF(D61="D50",1.16,0)+IF(D61="M12",1.13,0)+IF(D61="M14",1.08,0)+IF(D61="M16",1.05,0)+IF(D61="M19",1.01,0)+IF(D61="M20",1,0)+IF(D61="M40",1.04,0)+IF(D61="M50",1.07,0)</f>
        <v>1.02</v>
      </c>
      <c r="G61" s="45">
        <f>IF(I61&gt;0,1,0)+IF(O61&gt;0,1,0)+IF(U61&gt;0,1,0)+IF(AA61&gt;0,1,0)+IF(AG61&gt;0,1,0)+IF(AM61&gt;0,1,0)+IF(AS61&gt;0,1,0)+IF(AY61&gt;0,1,0)+IF(BE61&gt;0,1,0)+IF(BK61&gt;0,1,0)+IF(BQ61&gt;0,1,0)+IF(BW61&gt;0,1,0)</f>
        <v>2</v>
      </c>
      <c r="H61" s="38">
        <f>E61/G61</f>
        <v>211.97354086949375</v>
      </c>
      <c r="I61" s="48">
        <v>0</v>
      </c>
      <c r="J61" s="38" t="s">
        <v>165</v>
      </c>
      <c r="K61" s="44" t="s">
        <v>165</v>
      </c>
      <c r="L61" s="50" t="s">
        <v>165</v>
      </c>
      <c r="M61" s="52" t="s">
        <v>165</v>
      </c>
      <c r="N61" s="45"/>
      <c r="O61" s="48">
        <v>0</v>
      </c>
      <c r="P61" s="38" t="s">
        <v>165</v>
      </c>
      <c r="Q61" s="44" t="s">
        <v>165</v>
      </c>
      <c r="R61" s="50" t="s">
        <v>165</v>
      </c>
      <c r="S61" s="52" t="s">
        <v>165</v>
      </c>
      <c r="T61" s="45"/>
      <c r="U61" s="48">
        <v>0</v>
      </c>
      <c r="V61" s="38" t="s">
        <v>165</v>
      </c>
      <c r="W61" s="44" t="s">
        <v>165</v>
      </c>
      <c r="X61" s="50" t="s">
        <v>165</v>
      </c>
      <c r="Y61" s="52" t="s">
        <v>165</v>
      </c>
      <c r="AA61" s="48">
        <v>0</v>
      </c>
      <c r="AB61" s="38" t="s">
        <v>165</v>
      </c>
      <c r="AC61" s="44" t="s">
        <v>165</v>
      </c>
      <c r="AD61" s="50" t="s">
        <v>165</v>
      </c>
      <c r="AE61" s="52" t="s">
        <v>165</v>
      </c>
      <c r="AG61" s="48">
        <v>0</v>
      </c>
      <c r="AH61" s="38" t="s">
        <v>165</v>
      </c>
      <c r="AI61" s="44" t="s">
        <v>165</v>
      </c>
      <c r="AJ61" s="50" t="s">
        <v>165</v>
      </c>
      <c r="AK61" s="52" t="s">
        <v>165</v>
      </c>
      <c r="AL61" s="43" t="s">
        <v>279</v>
      </c>
      <c r="AM61" s="48">
        <f>AP61+AN61</f>
        <v>205.83359217269762</v>
      </c>
      <c r="AN61" s="38">
        <f>1200/(AO61/AQ61)/3</f>
        <v>68.33359217269762</v>
      </c>
      <c r="AO61" s="44">
        <v>64.39</v>
      </c>
      <c r="AP61" s="50">
        <f>(100/4*AQ61)/2</f>
        <v>137.5</v>
      </c>
      <c r="AQ61" s="52">
        <v>11</v>
      </c>
      <c r="AS61" s="48">
        <v>0</v>
      </c>
      <c r="AT61" s="38" t="s">
        <v>165</v>
      </c>
      <c r="AU61" s="44" t="s">
        <v>165</v>
      </c>
      <c r="AV61" s="50" t="s">
        <v>165</v>
      </c>
      <c r="AW61" s="52" t="s">
        <v>165</v>
      </c>
      <c r="AY61" s="48">
        <f>(AZ61+BB61)/1.1</f>
        <v>209.80080168905482</v>
      </c>
      <c r="AZ61" s="38">
        <f>1200/(BA61/BC61)</f>
        <v>80.7808818579603</v>
      </c>
      <c r="BA61" s="44">
        <v>89.13</v>
      </c>
      <c r="BB61" s="50">
        <f>100/4*BC61</f>
        <v>150</v>
      </c>
      <c r="BC61" s="52">
        <v>6</v>
      </c>
      <c r="BE61" s="48">
        <v>0</v>
      </c>
      <c r="BF61" s="38" t="s">
        <v>165</v>
      </c>
      <c r="BG61" s="44" t="s">
        <v>165</v>
      </c>
      <c r="BH61" s="50" t="s">
        <v>165</v>
      </c>
      <c r="BI61" s="52" t="s">
        <v>165</v>
      </c>
      <c r="BJ61" s="38" t="s">
        <v>279</v>
      </c>
      <c r="BK61" s="48">
        <v>0</v>
      </c>
      <c r="BL61" s="38" t="s">
        <v>165</v>
      </c>
      <c r="BM61" s="44" t="s">
        <v>165</v>
      </c>
      <c r="BN61" s="50" t="s">
        <v>165</v>
      </c>
      <c r="BO61" s="52" t="s">
        <v>165</v>
      </c>
      <c r="BP61" s="107"/>
      <c r="BQ61" s="48">
        <v>0</v>
      </c>
      <c r="BR61" s="38" t="s">
        <v>165</v>
      </c>
      <c r="BS61" s="44" t="s">
        <v>165</v>
      </c>
      <c r="BT61" s="50" t="s">
        <v>165</v>
      </c>
      <c r="BU61" s="52" t="s">
        <v>165</v>
      </c>
      <c r="BV61" s="107"/>
      <c r="BW61" s="48">
        <v>0</v>
      </c>
      <c r="BX61" s="38" t="s">
        <v>165</v>
      </c>
      <c r="BY61" s="44" t="s">
        <v>165</v>
      </c>
      <c r="BZ61" s="50" t="s">
        <v>165</v>
      </c>
      <c r="CA61" s="52" t="s">
        <v>165</v>
      </c>
      <c r="CB61" s="38" t="s">
        <v>279</v>
      </c>
      <c r="CC61" s="107"/>
      <c r="CD61" s="107"/>
      <c r="CE61" s="107"/>
      <c r="CF61" s="107"/>
      <c r="CG61" s="107"/>
      <c r="CH61" s="107"/>
      <c r="CI61" s="107"/>
    </row>
    <row r="62" spans="1:87" s="72" customFormat="1" ht="12.75">
      <c r="A62" s="80" t="s">
        <v>195</v>
      </c>
      <c r="B62" s="43" t="s">
        <v>273</v>
      </c>
      <c r="C62" s="37" t="s">
        <v>219</v>
      </c>
      <c r="D62" s="37" t="s">
        <v>65</v>
      </c>
      <c r="E62" s="46">
        <f>F62*(I62+O62+U62+AA62+AG62+AM62+AS62+AY62+BE62+BK62+BQ62+BW62)</f>
        <v>411.6267668696925</v>
      </c>
      <c r="F62" s="44">
        <f>IF(D62="MDR",1.3,0)+IF(D62="D12",1.19,0)+IF(D62="D14",1.13,0)+IF(D62="D16",1.08,0)+IF(D62="D19",1.04,0)+IF(D62="D20",1.02,0)+IF(D62="D35",1.1,0)+IF(D62="D50",1.16,0)+IF(D62="M12",1.13,0)+IF(D62="M14",1.08,0)+IF(D62="M16",1.05,0)+IF(D62="M19",1.01,0)+IF(D62="M20",1,0)+IF(D62="M40",1.04,0)+IF(D62="M50",1.07,0)</f>
        <v>1.1</v>
      </c>
      <c r="G62" s="45">
        <f>IF(I62&gt;0,1,0)+IF(O62&gt;0,1,0)+IF(U62&gt;0,1,0)+IF(AA62&gt;0,1,0)+IF(AG62&gt;0,1,0)+IF(AM62&gt;0,1,0)+IF(AS62&gt;0,1,0)+IF(AY62&gt;0,1,0)+IF(BE62&gt;0,1,0)+IF(BK62&gt;0,1,0)+IF(BQ62&gt;0,1,0)+IF(BW62&gt;0,1,0)</f>
        <v>2</v>
      </c>
      <c r="H62" s="38">
        <f>E62/G62</f>
        <v>205.81338343484626</v>
      </c>
      <c r="I62" s="48">
        <v>0</v>
      </c>
      <c r="J62" s="38" t="s">
        <v>165</v>
      </c>
      <c r="K62" s="44" t="s">
        <v>165</v>
      </c>
      <c r="L62" s="50" t="s">
        <v>165</v>
      </c>
      <c r="M62" s="52" t="s">
        <v>165</v>
      </c>
      <c r="N62" s="38"/>
      <c r="O62" s="48">
        <v>0</v>
      </c>
      <c r="P62" s="38" t="s">
        <v>165</v>
      </c>
      <c r="Q62" s="44" t="s">
        <v>165</v>
      </c>
      <c r="R62" s="50" t="s">
        <v>165</v>
      </c>
      <c r="S62" s="52" t="s">
        <v>165</v>
      </c>
      <c r="T62" s="45"/>
      <c r="U62" s="48">
        <v>0</v>
      </c>
      <c r="V62" s="38" t="s">
        <v>165</v>
      </c>
      <c r="W62" s="44" t="s">
        <v>165</v>
      </c>
      <c r="X62" s="50" t="s">
        <v>165</v>
      </c>
      <c r="Y62" s="52" t="s">
        <v>165</v>
      </c>
      <c r="AA62" s="48">
        <v>0</v>
      </c>
      <c r="AB62" s="38" t="s">
        <v>165</v>
      </c>
      <c r="AC62" s="44" t="s">
        <v>165</v>
      </c>
      <c r="AD62" s="50" t="s">
        <v>165</v>
      </c>
      <c r="AE62" s="52" t="s">
        <v>165</v>
      </c>
      <c r="AG62" s="48">
        <v>0</v>
      </c>
      <c r="AH62" s="38" t="s">
        <v>165</v>
      </c>
      <c r="AI62" s="44" t="s">
        <v>165</v>
      </c>
      <c r="AJ62" s="50" t="s">
        <v>165</v>
      </c>
      <c r="AK62" s="52" t="s">
        <v>165</v>
      </c>
      <c r="AL62" s="43" t="s">
        <v>273</v>
      </c>
      <c r="AM62" s="48">
        <v>0</v>
      </c>
      <c r="AN62" s="38" t="s">
        <v>165</v>
      </c>
      <c r="AO62" s="44" t="s">
        <v>165</v>
      </c>
      <c r="AP62" s="50" t="s">
        <v>165</v>
      </c>
      <c r="AQ62" s="52" t="s">
        <v>165</v>
      </c>
      <c r="AS62" s="48">
        <f>(AT62+AV62)/1.3</f>
        <v>172.3530308225702</v>
      </c>
      <c r="AT62" s="38">
        <f>1200/(AU62/AW62)</f>
        <v>99.05894006934125</v>
      </c>
      <c r="AU62" s="44">
        <v>60.57</v>
      </c>
      <c r="AV62" s="50">
        <f>100/4*AW62</f>
        <v>125</v>
      </c>
      <c r="AW62" s="52">
        <v>5</v>
      </c>
      <c r="AY62" s="48">
        <v>0</v>
      </c>
      <c r="AZ62" s="38" t="s">
        <v>165</v>
      </c>
      <c r="BA62" s="44" t="s">
        <v>165</v>
      </c>
      <c r="BB62" s="50" t="s">
        <v>165</v>
      </c>
      <c r="BC62" s="52" t="s">
        <v>165</v>
      </c>
      <c r="BE62" s="48">
        <v>0</v>
      </c>
      <c r="BF62" s="38" t="s">
        <v>165</v>
      </c>
      <c r="BG62" s="44" t="s">
        <v>165</v>
      </c>
      <c r="BH62" s="50" t="s">
        <v>165</v>
      </c>
      <c r="BI62" s="52" t="s">
        <v>165</v>
      </c>
      <c r="BJ62" s="38" t="s">
        <v>273</v>
      </c>
      <c r="BK62" s="48">
        <v>0</v>
      </c>
      <c r="BL62" s="38" t="s">
        <v>165</v>
      </c>
      <c r="BM62" s="44" t="s">
        <v>165</v>
      </c>
      <c r="BN62" s="50" t="s">
        <v>165</v>
      </c>
      <c r="BO62" s="52" t="s">
        <v>165</v>
      </c>
      <c r="BP62" s="107"/>
      <c r="BQ62" s="111">
        <f>BR62+BT62</f>
        <v>201.85312087715027</v>
      </c>
      <c r="BR62" s="39">
        <f>1200/(BS62/BU62)/1.9</f>
        <v>76.85312087715029</v>
      </c>
      <c r="BS62" s="40">
        <v>41.09</v>
      </c>
      <c r="BT62" s="41">
        <f>100/4*BU62</f>
        <v>125</v>
      </c>
      <c r="BU62" s="112">
        <v>5</v>
      </c>
      <c r="BV62" s="107"/>
      <c r="BW62" s="48">
        <v>0</v>
      </c>
      <c r="BX62" s="38" t="s">
        <v>165</v>
      </c>
      <c r="BY62" s="44" t="s">
        <v>165</v>
      </c>
      <c r="BZ62" s="50" t="s">
        <v>165</v>
      </c>
      <c r="CA62" s="52" t="s">
        <v>165</v>
      </c>
      <c r="CB62" s="38" t="s">
        <v>273</v>
      </c>
      <c r="CC62" s="107"/>
      <c r="CD62" s="107"/>
      <c r="CE62" s="107"/>
      <c r="CF62" s="107"/>
      <c r="CG62" s="107"/>
      <c r="CH62" s="107"/>
      <c r="CI62" s="107"/>
    </row>
    <row r="63" spans="1:87" s="72" customFormat="1" ht="12.75">
      <c r="A63" s="80" t="s">
        <v>197</v>
      </c>
      <c r="B63" s="43" t="s">
        <v>194</v>
      </c>
      <c r="C63" s="37" t="s">
        <v>196</v>
      </c>
      <c r="D63" s="37" t="s">
        <v>7</v>
      </c>
      <c r="E63" s="46">
        <f>F63*(I63+O63+U63+AA63+AG63+AM63+AS63+AY63+BE63+BK63+BQ63+BW63)</f>
        <v>405.8038668976813</v>
      </c>
      <c r="F63" s="44">
        <f>IF(D63="MDR",1.3,0)+IF(D63="D12",1.19,0)+IF(D63="D14",1.13,0)+IF(D63="D16",1.08,0)+IF(D63="D19",1.04,0)+IF(D63="D20",1.02,0)+IF(D63="D35",1.1,0)+IF(D63="D50",1.16,0)+IF(D63="M12",1.13,0)+IF(D63="M14",1.08,0)+IF(D63="M16",1.05,0)+IF(D63="M19",1.01,0)+IF(D63="M20",1,0)+IF(D63="M40",1.04,0)+IF(D63="M50",1.07,0)</f>
        <v>1.13</v>
      </c>
      <c r="G63" s="45">
        <f>IF(I63&gt;0,1,0)+IF(O63&gt;0,1,0)+IF(U63&gt;0,1,0)+IF(AA63&gt;0,1,0)+IF(AG63&gt;0,1,0)+IF(AM63&gt;0,1,0)+IF(AS63&gt;0,1,0)+IF(AY63&gt;0,1,0)+IF(BE63&gt;0,1,0)+IF(BK63&gt;0,1,0)+IF(BQ63&gt;0,1,0)+IF(BW63&gt;0,1,0)</f>
        <v>3</v>
      </c>
      <c r="H63" s="38">
        <f>E63/G63</f>
        <v>135.26795563256044</v>
      </c>
      <c r="I63" s="48">
        <v>0</v>
      </c>
      <c r="J63" s="38" t="s">
        <v>165</v>
      </c>
      <c r="K63" s="44" t="s">
        <v>165</v>
      </c>
      <c r="L63" s="50" t="s">
        <v>165</v>
      </c>
      <c r="M63" s="52" t="s">
        <v>165</v>
      </c>
      <c r="N63" s="38"/>
      <c r="O63" s="48">
        <v>0</v>
      </c>
      <c r="P63" s="38" t="s">
        <v>165</v>
      </c>
      <c r="Q63" s="44" t="s">
        <v>165</v>
      </c>
      <c r="R63" s="50" t="s">
        <v>165</v>
      </c>
      <c r="S63" s="52" t="s">
        <v>165</v>
      </c>
      <c r="T63" s="38"/>
      <c r="U63" s="48">
        <v>0</v>
      </c>
      <c r="V63" s="38" t="s">
        <v>165</v>
      </c>
      <c r="W63" s="44" t="s">
        <v>165</v>
      </c>
      <c r="X63" s="50" t="s">
        <v>165</v>
      </c>
      <c r="Y63" s="52" t="s">
        <v>165</v>
      </c>
      <c r="AA63" s="48">
        <v>0</v>
      </c>
      <c r="AB63" s="38" t="s">
        <v>165</v>
      </c>
      <c r="AC63" s="44" t="s">
        <v>165</v>
      </c>
      <c r="AD63" s="50" t="s">
        <v>165</v>
      </c>
      <c r="AE63" s="52" t="s">
        <v>165</v>
      </c>
      <c r="AG63" s="48">
        <v>0</v>
      </c>
      <c r="AH63" s="38" t="s">
        <v>165</v>
      </c>
      <c r="AI63" s="44" t="s">
        <v>165</v>
      </c>
      <c r="AJ63" s="50" t="s">
        <v>165</v>
      </c>
      <c r="AK63" s="52" t="s">
        <v>165</v>
      </c>
      <c r="AL63" s="43" t="s">
        <v>194</v>
      </c>
      <c r="AM63" s="48">
        <v>0</v>
      </c>
      <c r="AN63" s="38" t="s">
        <v>165</v>
      </c>
      <c r="AO63" s="44" t="s">
        <v>165</v>
      </c>
      <c r="AP63" s="50" t="s">
        <v>165</v>
      </c>
      <c r="AQ63" s="52" t="s">
        <v>165</v>
      </c>
      <c r="AS63" s="48">
        <f>(AT63+AV63)/1.3</f>
        <v>122.72825812046104</v>
      </c>
      <c r="AT63" s="38">
        <f>1200/(AU63/AW63)</f>
        <v>84.54673555659934</v>
      </c>
      <c r="AU63" s="44">
        <v>42.58</v>
      </c>
      <c r="AV63" s="50">
        <f>100/4*AW63</f>
        <v>75</v>
      </c>
      <c r="AW63" s="52">
        <v>3</v>
      </c>
      <c r="AY63" s="48">
        <f>(AZ63+BB63)/1.1</f>
        <v>112.1937503056384</v>
      </c>
      <c r="AZ63" s="38">
        <f>1200/(BA63/BC63)</f>
        <v>48.41312533620226</v>
      </c>
      <c r="BA63" s="44">
        <v>74.36</v>
      </c>
      <c r="BB63" s="50">
        <f>100/4*BC63</f>
        <v>75</v>
      </c>
      <c r="BC63" s="52">
        <v>3</v>
      </c>
      <c r="BE63" s="111">
        <f>BF63+BH63</f>
        <v>124.19645785503445</v>
      </c>
      <c r="BF63" s="39">
        <f>250/(BG63/BI63)</f>
        <v>49.196457855034446</v>
      </c>
      <c r="BG63" s="40">
        <v>30.49</v>
      </c>
      <c r="BH63" s="107">
        <f>100/4*BI63/2</f>
        <v>75</v>
      </c>
      <c r="BI63" s="112">
        <v>6</v>
      </c>
      <c r="BJ63" s="38" t="s">
        <v>194</v>
      </c>
      <c r="BK63" s="48">
        <v>0</v>
      </c>
      <c r="BL63" s="38" t="s">
        <v>165</v>
      </c>
      <c r="BM63" s="44" t="s">
        <v>165</v>
      </c>
      <c r="BN63" s="50" t="s">
        <v>165</v>
      </c>
      <c r="BO63" s="52" t="s">
        <v>165</v>
      </c>
      <c r="BP63" s="107"/>
      <c r="BQ63" s="48">
        <v>0</v>
      </c>
      <c r="BR63" s="38" t="s">
        <v>165</v>
      </c>
      <c r="BS63" s="44" t="s">
        <v>165</v>
      </c>
      <c r="BT63" s="50" t="s">
        <v>165</v>
      </c>
      <c r="BU63" s="52" t="s">
        <v>165</v>
      </c>
      <c r="BV63" s="107"/>
      <c r="BW63" s="48">
        <v>0</v>
      </c>
      <c r="BX63" s="38" t="s">
        <v>165</v>
      </c>
      <c r="BY63" s="44" t="s">
        <v>165</v>
      </c>
      <c r="BZ63" s="50" t="s">
        <v>165</v>
      </c>
      <c r="CA63" s="52" t="s">
        <v>165</v>
      </c>
      <c r="CB63" s="38" t="s">
        <v>194</v>
      </c>
      <c r="CC63" s="107"/>
      <c r="CD63" s="107"/>
      <c r="CE63" s="107"/>
      <c r="CF63" s="107"/>
      <c r="CG63" s="107"/>
      <c r="CH63" s="107"/>
      <c r="CI63" s="107"/>
    </row>
    <row r="64" spans="1:87" s="72" customFormat="1" ht="12.75">
      <c r="A64" s="80" t="s">
        <v>199</v>
      </c>
      <c r="B64" s="43" t="s">
        <v>213</v>
      </c>
      <c r="C64" s="37" t="s">
        <v>215</v>
      </c>
      <c r="D64" s="37" t="s">
        <v>65</v>
      </c>
      <c r="E64" s="46">
        <f>F64*(I64+O64+U64+AA64+AG64+AM64+AS64+AY64+BE64+BK64+BQ64+BW64)</f>
        <v>403.12885640877045</v>
      </c>
      <c r="F64" s="44">
        <f>IF(D64="MDR",1.3,0)+IF(D64="D12",1.19,0)+IF(D64="D14",1.13,0)+IF(D64="D16",1.08,0)+IF(D64="D19",1.04,0)+IF(D64="D20",1.02,0)+IF(D64="D35",1.1,0)+IF(D64="D50",1.16,0)+IF(D64="M12",1.13,0)+IF(D64="M14",1.08,0)+IF(D64="M16",1.05,0)+IF(D64="M19",1.01,0)+IF(D64="M20",1,0)+IF(D64="M40",1.04,0)+IF(D64="M50",1.07,0)</f>
        <v>1.1</v>
      </c>
      <c r="G64" s="45">
        <f>IF(I64&gt;0,1,0)+IF(O64&gt;0,1,0)+IF(U64&gt;0,1,0)+IF(AA64&gt;0,1,0)+IF(AG64&gt;0,1,0)+IF(AM64&gt;0,1,0)+IF(AS64&gt;0,1,0)+IF(AY64&gt;0,1,0)+IF(BE64&gt;0,1,0)+IF(BK64&gt;0,1,0)+IF(BQ64&gt;0,1,0)+IF(BW64&gt;0,1,0)</f>
        <v>2</v>
      </c>
      <c r="H64" s="38">
        <f>E64/G64</f>
        <v>201.56442820438522</v>
      </c>
      <c r="I64" s="48">
        <v>0</v>
      </c>
      <c r="J64" s="38" t="s">
        <v>165</v>
      </c>
      <c r="K64" s="44" t="s">
        <v>165</v>
      </c>
      <c r="L64" s="50" t="s">
        <v>165</v>
      </c>
      <c r="M64" s="52" t="s">
        <v>165</v>
      </c>
      <c r="N64" s="38"/>
      <c r="O64" s="48">
        <v>0</v>
      </c>
      <c r="P64" s="38" t="s">
        <v>165</v>
      </c>
      <c r="Q64" s="44" t="s">
        <v>165</v>
      </c>
      <c r="R64" s="50" t="s">
        <v>165</v>
      </c>
      <c r="S64" s="52" t="s">
        <v>165</v>
      </c>
      <c r="T64" s="45"/>
      <c r="U64" s="48">
        <v>0</v>
      </c>
      <c r="V64" s="38" t="s">
        <v>165</v>
      </c>
      <c r="W64" s="44" t="s">
        <v>165</v>
      </c>
      <c r="X64" s="50" t="s">
        <v>165</v>
      </c>
      <c r="Y64" s="52" t="s">
        <v>165</v>
      </c>
      <c r="AA64" s="48">
        <v>0</v>
      </c>
      <c r="AB64" s="38" t="s">
        <v>165</v>
      </c>
      <c r="AC64" s="44" t="s">
        <v>165</v>
      </c>
      <c r="AD64" s="50" t="s">
        <v>165</v>
      </c>
      <c r="AE64" s="52" t="s">
        <v>165</v>
      </c>
      <c r="AG64" s="48">
        <v>0</v>
      </c>
      <c r="AH64" s="38" t="s">
        <v>165</v>
      </c>
      <c r="AI64" s="44" t="s">
        <v>165</v>
      </c>
      <c r="AJ64" s="50" t="s">
        <v>165</v>
      </c>
      <c r="AK64" s="52" t="s">
        <v>165</v>
      </c>
      <c r="AL64" s="43" t="s">
        <v>213</v>
      </c>
      <c r="AM64" s="48">
        <v>0</v>
      </c>
      <c r="AN64" s="38" t="s">
        <v>165</v>
      </c>
      <c r="AO64" s="44" t="s">
        <v>165</v>
      </c>
      <c r="AP64" s="50" t="s">
        <v>165</v>
      </c>
      <c r="AQ64" s="52" t="s">
        <v>165</v>
      </c>
      <c r="AS64" s="48">
        <f>(AT64+AV64)/1.3</f>
        <v>124.03085559503013</v>
      </c>
      <c r="AT64" s="38">
        <f>1200/(AU64/AW64)</f>
        <v>61.240112273539175</v>
      </c>
      <c r="AU64" s="44">
        <v>78.38</v>
      </c>
      <c r="AV64" s="50">
        <f>100/4*AW64</f>
        <v>100</v>
      </c>
      <c r="AW64" s="52">
        <v>4</v>
      </c>
      <c r="AY64" s="48">
        <v>0</v>
      </c>
      <c r="AZ64" s="38" t="s">
        <v>165</v>
      </c>
      <c r="BA64" s="44" t="s">
        <v>165</v>
      </c>
      <c r="BB64" s="50" t="s">
        <v>165</v>
      </c>
      <c r="BC64" s="52" t="s">
        <v>165</v>
      </c>
      <c r="BE64" s="111">
        <f>BF64+BH64</f>
        <v>242.4499229583975</v>
      </c>
      <c r="BF64" s="39">
        <f>250/(BG64/BI64)</f>
        <v>92.44992295839752</v>
      </c>
      <c r="BG64" s="40">
        <v>32.45</v>
      </c>
      <c r="BH64" s="107">
        <f>100/4*BI64/2</f>
        <v>150</v>
      </c>
      <c r="BI64" s="112">
        <v>12</v>
      </c>
      <c r="BJ64" s="38" t="s">
        <v>213</v>
      </c>
      <c r="BK64" s="48">
        <v>0</v>
      </c>
      <c r="BL64" s="38" t="s">
        <v>165</v>
      </c>
      <c r="BM64" s="44" t="s">
        <v>165</v>
      </c>
      <c r="BN64" s="50" t="s">
        <v>165</v>
      </c>
      <c r="BO64" s="52" t="s">
        <v>165</v>
      </c>
      <c r="BP64" s="107"/>
      <c r="BQ64" s="48">
        <v>0</v>
      </c>
      <c r="BR64" s="38" t="s">
        <v>165</v>
      </c>
      <c r="BS64" s="44" t="s">
        <v>165</v>
      </c>
      <c r="BT64" s="50" t="s">
        <v>165</v>
      </c>
      <c r="BU64" s="52" t="s">
        <v>165</v>
      </c>
      <c r="BV64" s="107"/>
      <c r="BW64" s="48">
        <v>0</v>
      </c>
      <c r="BX64" s="38" t="s">
        <v>165</v>
      </c>
      <c r="BY64" s="44" t="s">
        <v>165</v>
      </c>
      <c r="BZ64" s="50" t="s">
        <v>165</v>
      </c>
      <c r="CA64" s="52" t="s">
        <v>165</v>
      </c>
      <c r="CB64" s="38" t="s">
        <v>213</v>
      </c>
      <c r="CC64" s="107"/>
      <c r="CD64" s="107"/>
      <c r="CE64" s="107"/>
      <c r="CF64" s="107"/>
      <c r="CG64" s="107"/>
      <c r="CH64" s="107"/>
      <c r="CI64" s="107"/>
    </row>
    <row r="65" spans="1:87" s="72" customFormat="1" ht="12.75">
      <c r="A65" s="80" t="s">
        <v>202</v>
      </c>
      <c r="B65" s="43" t="s">
        <v>15</v>
      </c>
      <c r="C65" s="37" t="s">
        <v>16</v>
      </c>
      <c r="D65" s="37" t="s">
        <v>201</v>
      </c>
      <c r="E65" s="46">
        <f>F65*(I65+O65+U65+AA65+AG65+AM65+AS65+AY65+BE65+BK65+BQ65+BW65)</f>
        <v>342.8244514106583</v>
      </c>
      <c r="F65" s="44">
        <f>IF(D65="MDR",1.3,0)+IF(D65="D12",1.19,0)+IF(D65="D14",1.13,0)+IF(D65="D16",1.08,0)+IF(D65="D19",1.04,0)+IF(D65="D20",1.02,0)+IF(D65="D35",1.1,0)+IF(D65="D50",1.16,0)+IF(D65="M12",1.13,0)+IF(D65="M14",1.08,0)+IF(D65="M16",1.05,0)+IF(D65="M19",1.01,0)+IF(D65="M20",1,0)+IF(D65="M40",1.04,0)+IF(D65="M50",1.07,0)</f>
        <v>1.19</v>
      </c>
      <c r="G65" s="45">
        <f>IF(I65&gt;0,1,0)+IF(O65&gt;0,1,0)+IF(U65&gt;0,1,0)+IF(AA65&gt;0,1,0)+IF(AG65&gt;0,1,0)+IF(AM65&gt;0,1,0)+IF(AS65&gt;0,1,0)+IF(AY65&gt;0,1,0)+IF(BE65&gt;0,1,0)+IF(BK65&gt;0,1,0)+IF(BQ65&gt;0,1,0)+IF(BW65&gt;0,1,0)</f>
        <v>1</v>
      </c>
      <c r="H65" s="38">
        <f>E65/G65</f>
        <v>342.8244514106583</v>
      </c>
      <c r="I65" s="48">
        <v>0</v>
      </c>
      <c r="J65" s="38" t="s">
        <v>165</v>
      </c>
      <c r="K65" s="44" t="s">
        <v>165</v>
      </c>
      <c r="L65" s="50" t="s">
        <v>165</v>
      </c>
      <c r="M65" s="52" t="s">
        <v>165</v>
      </c>
      <c r="N65" s="38"/>
      <c r="O65" s="48">
        <v>0</v>
      </c>
      <c r="P65" s="38" t="s">
        <v>165</v>
      </c>
      <c r="Q65" s="44" t="s">
        <v>165</v>
      </c>
      <c r="R65" s="50" t="s">
        <v>165</v>
      </c>
      <c r="S65" s="52" t="s">
        <v>165</v>
      </c>
      <c r="T65" s="38"/>
      <c r="U65" s="48">
        <v>0</v>
      </c>
      <c r="V65" s="38" t="s">
        <v>165</v>
      </c>
      <c r="W65" s="44" t="s">
        <v>165</v>
      </c>
      <c r="X65" s="50" t="s">
        <v>165</v>
      </c>
      <c r="Y65" s="52" t="s">
        <v>165</v>
      </c>
      <c r="AA65" s="48">
        <f>AB65+AD65</f>
        <v>288.08777429467085</v>
      </c>
      <c r="AB65" s="38">
        <f>1200/(AC65/AE65)</f>
        <v>188.08777429467085</v>
      </c>
      <c r="AC65" s="44">
        <v>25.52</v>
      </c>
      <c r="AD65" s="50">
        <f>100/4*AE65</f>
        <v>100</v>
      </c>
      <c r="AE65" s="52">
        <v>4</v>
      </c>
      <c r="AG65" s="48">
        <v>0</v>
      </c>
      <c r="AH65" s="38" t="s">
        <v>165</v>
      </c>
      <c r="AI65" s="44" t="s">
        <v>165</v>
      </c>
      <c r="AJ65" s="50" t="s">
        <v>165</v>
      </c>
      <c r="AK65" s="52" t="s">
        <v>165</v>
      </c>
      <c r="AL65" s="43" t="s">
        <v>15</v>
      </c>
      <c r="AM65" s="48">
        <v>0</v>
      </c>
      <c r="AN65" s="38" t="s">
        <v>165</v>
      </c>
      <c r="AO65" s="44" t="s">
        <v>165</v>
      </c>
      <c r="AP65" s="50" t="s">
        <v>165</v>
      </c>
      <c r="AQ65" s="52" t="s">
        <v>165</v>
      </c>
      <c r="AS65" s="48">
        <v>0</v>
      </c>
      <c r="AT65" s="38" t="s">
        <v>165</v>
      </c>
      <c r="AU65" s="44" t="s">
        <v>165</v>
      </c>
      <c r="AV65" s="50" t="s">
        <v>165</v>
      </c>
      <c r="AW65" s="52" t="s">
        <v>165</v>
      </c>
      <c r="AY65" s="48">
        <v>0</v>
      </c>
      <c r="AZ65" s="38" t="s">
        <v>165</v>
      </c>
      <c r="BA65" s="44" t="s">
        <v>165</v>
      </c>
      <c r="BB65" s="50" t="s">
        <v>165</v>
      </c>
      <c r="BC65" s="52" t="s">
        <v>165</v>
      </c>
      <c r="BE65" s="48">
        <v>0</v>
      </c>
      <c r="BF65" s="38" t="s">
        <v>165</v>
      </c>
      <c r="BG65" s="44" t="s">
        <v>165</v>
      </c>
      <c r="BH65" s="50" t="s">
        <v>165</v>
      </c>
      <c r="BI65" s="52" t="s">
        <v>165</v>
      </c>
      <c r="BJ65" s="38" t="s">
        <v>15</v>
      </c>
      <c r="BK65" s="48">
        <v>0</v>
      </c>
      <c r="BL65" s="38" t="s">
        <v>165</v>
      </c>
      <c r="BM65" s="44" t="s">
        <v>165</v>
      </c>
      <c r="BN65" s="50" t="s">
        <v>165</v>
      </c>
      <c r="BO65" s="52" t="s">
        <v>165</v>
      </c>
      <c r="BP65" s="107"/>
      <c r="BQ65" s="48">
        <v>0</v>
      </c>
      <c r="BR65" s="38" t="s">
        <v>165</v>
      </c>
      <c r="BS65" s="44" t="s">
        <v>165</v>
      </c>
      <c r="BT65" s="50" t="s">
        <v>165</v>
      </c>
      <c r="BU65" s="52" t="s">
        <v>165</v>
      </c>
      <c r="BV65" s="107"/>
      <c r="BW65" s="48">
        <v>0</v>
      </c>
      <c r="BX65" s="38" t="s">
        <v>165</v>
      </c>
      <c r="BY65" s="44" t="s">
        <v>165</v>
      </c>
      <c r="BZ65" s="50" t="s">
        <v>165</v>
      </c>
      <c r="CA65" s="52" t="s">
        <v>165</v>
      </c>
      <c r="CB65" s="38" t="s">
        <v>15</v>
      </c>
      <c r="CC65" s="107"/>
      <c r="CD65" s="107"/>
      <c r="CE65" s="107"/>
      <c r="CF65" s="107"/>
      <c r="CG65" s="107"/>
      <c r="CH65" s="107"/>
      <c r="CI65" s="107"/>
    </row>
    <row r="66" spans="1:87" s="72" customFormat="1" ht="12.75">
      <c r="A66" s="80" t="s">
        <v>204</v>
      </c>
      <c r="B66" s="43" t="s">
        <v>278</v>
      </c>
      <c r="C66" s="37" t="s">
        <v>203</v>
      </c>
      <c r="D66" s="37" t="s">
        <v>65</v>
      </c>
      <c r="E66" s="46">
        <f>F66*(I66+O66+U66+AA66+AG66+AM66+AS66+AY66+BE66+BK66+BQ66+BW66)</f>
        <v>299.9415396311369</v>
      </c>
      <c r="F66" s="44">
        <f>IF(D66="MDR",1.3,0)+IF(D66="D12",1.19,0)+IF(D66="D14",1.13,0)+IF(D66="D16",1.08,0)+IF(D66="D19",1.04,0)+IF(D66="D20",1.02,0)+IF(D66="D35",1.1,0)+IF(D66="D50",1.16,0)+IF(D66="M12",1.13,0)+IF(D66="M14",1.08,0)+IF(D66="M16",1.05,0)+IF(D66="M19",1.01,0)+IF(D66="M20",1,0)+IF(D66="M40",1.04,0)+IF(D66="M50",1.07,0)</f>
        <v>1.1</v>
      </c>
      <c r="G66" s="45">
        <f>IF(I66&gt;0,1,0)+IF(O66&gt;0,1,0)+IF(U66&gt;0,1,0)+IF(AA66&gt;0,1,0)+IF(AG66&gt;0,1,0)+IF(AM66&gt;0,1,0)+IF(AS66&gt;0,1,0)+IF(AY66&gt;0,1,0)+IF(BE66&gt;0,1,0)+IF(BK66&gt;0,1,0)+IF(BQ66&gt;0,1,0)+IF(BW66&gt;0,1,0)</f>
        <v>2</v>
      </c>
      <c r="H66" s="38">
        <f>E66/G66</f>
        <v>149.97076981556845</v>
      </c>
      <c r="I66" s="48">
        <v>0</v>
      </c>
      <c r="J66" s="38" t="s">
        <v>165</v>
      </c>
      <c r="K66" s="44" t="s">
        <v>165</v>
      </c>
      <c r="L66" s="50" t="s">
        <v>165</v>
      </c>
      <c r="M66" s="52" t="s">
        <v>165</v>
      </c>
      <c r="N66" s="38"/>
      <c r="O66" s="48">
        <v>0</v>
      </c>
      <c r="P66" s="38" t="s">
        <v>165</v>
      </c>
      <c r="Q66" s="44" t="s">
        <v>165</v>
      </c>
      <c r="R66" s="50" t="s">
        <v>165</v>
      </c>
      <c r="S66" s="52" t="s">
        <v>165</v>
      </c>
      <c r="T66" s="45"/>
      <c r="U66" s="48">
        <v>0</v>
      </c>
      <c r="V66" s="38" t="s">
        <v>165</v>
      </c>
      <c r="W66" s="44" t="s">
        <v>165</v>
      </c>
      <c r="X66" s="50" t="s">
        <v>165</v>
      </c>
      <c r="Y66" s="52" t="s">
        <v>165</v>
      </c>
      <c r="AA66" s="48">
        <v>0</v>
      </c>
      <c r="AB66" s="38" t="s">
        <v>165</v>
      </c>
      <c r="AC66" s="44" t="s">
        <v>165</v>
      </c>
      <c r="AD66" s="50" t="s">
        <v>165</v>
      </c>
      <c r="AE66" s="52" t="s">
        <v>165</v>
      </c>
      <c r="AG66" s="48">
        <v>0</v>
      </c>
      <c r="AH66" s="38" t="s">
        <v>165</v>
      </c>
      <c r="AI66" s="44" t="s">
        <v>165</v>
      </c>
      <c r="AJ66" s="50" t="s">
        <v>165</v>
      </c>
      <c r="AK66" s="52" t="s">
        <v>165</v>
      </c>
      <c r="AL66" s="43" t="s">
        <v>278</v>
      </c>
      <c r="AM66" s="48">
        <v>0</v>
      </c>
      <c r="AN66" s="38" t="s">
        <v>165</v>
      </c>
      <c r="AO66" s="44" t="s">
        <v>165</v>
      </c>
      <c r="AP66" s="50" t="s">
        <v>165</v>
      </c>
      <c r="AQ66" s="52" t="s">
        <v>165</v>
      </c>
      <c r="AS66" s="48">
        <v>0</v>
      </c>
      <c r="AT66" s="38" t="s">
        <v>165</v>
      </c>
      <c r="AU66" s="44" t="s">
        <v>165</v>
      </c>
      <c r="AV66" s="50" t="s">
        <v>165</v>
      </c>
      <c r="AW66" s="52" t="s">
        <v>165</v>
      </c>
      <c r="AY66" s="48">
        <f>(AZ66+BB66)/1.1</f>
        <v>137.6539903588645</v>
      </c>
      <c r="AZ66" s="38">
        <f>1200/(BA66/BC66)</f>
        <v>51.419389394750944</v>
      </c>
      <c r="BA66" s="44">
        <v>93.35</v>
      </c>
      <c r="BB66" s="50">
        <f>100/4*BC66</f>
        <v>100</v>
      </c>
      <c r="BC66" s="52">
        <v>4</v>
      </c>
      <c r="BE66" s="111">
        <f>BF66+BH66</f>
        <v>135.02013657853266</v>
      </c>
      <c r="BF66" s="39">
        <f>250/(BG66/BI66)</f>
        <v>35.02013657853266</v>
      </c>
      <c r="BG66" s="40">
        <v>57.11</v>
      </c>
      <c r="BH66" s="107">
        <f>100/4*BI66/2</f>
        <v>100</v>
      </c>
      <c r="BI66" s="112">
        <v>8</v>
      </c>
      <c r="BJ66" s="38" t="s">
        <v>278</v>
      </c>
      <c r="BK66" s="48">
        <v>0</v>
      </c>
      <c r="BL66" s="38" t="s">
        <v>165</v>
      </c>
      <c r="BM66" s="44" t="s">
        <v>165</v>
      </c>
      <c r="BN66" s="50" t="s">
        <v>165</v>
      </c>
      <c r="BO66" s="52" t="s">
        <v>165</v>
      </c>
      <c r="BP66" s="107"/>
      <c r="BQ66" s="48">
        <v>0</v>
      </c>
      <c r="BR66" s="38" t="s">
        <v>165</v>
      </c>
      <c r="BS66" s="44" t="s">
        <v>165</v>
      </c>
      <c r="BT66" s="50" t="s">
        <v>165</v>
      </c>
      <c r="BU66" s="52" t="s">
        <v>165</v>
      </c>
      <c r="BV66" s="107"/>
      <c r="BW66" s="48">
        <v>0</v>
      </c>
      <c r="BX66" s="38" t="s">
        <v>165</v>
      </c>
      <c r="BY66" s="44" t="s">
        <v>165</v>
      </c>
      <c r="BZ66" s="50" t="s">
        <v>165</v>
      </c>
      <c r="CA66" s="52" t="s">
        <v>165</v>
      </c>
      <c r="CB66" s="38" t="s">
        <v>278</v>
      </c>
      <c r="CC66" s="107"/>
      <c r="CD66" s="107"/>
      <c r="CE66" s="107"/>
      <c r="CF66" s="107"/>
      <c r="CG66" s="107"/>
      <c r="CH66" s="107"/>
      <c r="CI66" s="107"/>
    </row>
    <row r="67" spans="1:87" s="72" customFormat="1" ht="12.75">
      <c r="A67" s="80" t="s">
        <v>206</v>
      </c>
      <c r="B67" s="43" t="s">
        <v>159</v>
      </c>
      <c r="C67" s="37" t="s">
        <v>160</v>
      </c>
      <c r="D67" s="37" t="s">
        <v>17</v>
      </c>
      <c r="E67" s="46">
        <f>F67*(I67+O67+U67+AA67+AG67+AM67+AS67+AY67+BE67+BK67+BQ67+BW67)</f>
        <v>283.58424357276556</v>
      </c>
      <c r="F67" s="44">
        <f>IF(D67="MDR",1.3,0)+IF(D67="D12",1.19,0)+IF(D67="D14",1.13,0)+IF(D67="D16",1.08,0)+IF(D67="D19",1.04,0)+IF(D67="D20",1.02,0)+IF(D67="D35",1.1,0)+IF(D67="D50",1.16,0)+IF(D67="M12",1.13,0)+IF(D67="M14",1.08,0)+IF(D67="M16",1.05,0)+IF(D67="M19",1.01,0)+IF(D67="M20",1,0)+IF(D67="M40",1.04,0)+IF(D67="M50",1.07,0)</f>
        <v>1.3</v>
      </c>
      <c r="G67" s="45">
        <f>IF(I67&gt;0,1,0)+IF(O67&gt;0,1,0)+IF(U67&gt;0,1,0)+IF(AA67&gt;0,1,0)+IF(AG67&gt;0,1,0)+IF(AM67&gt;0,1,0)+IF(AS67&gt;0,1,0)+IF(AY67&gt;0,1,0)+IF(BE67&gt;0,1,0)+IF(BK67&gt;0,1,0)+IF(BQ67&gt;0,1,0)+IF(BW67&gt;0,1,0)</f>
        <v>3</v>
      </c>
      <c r="H67" s="38">
        <f>E67/G67</f>
        <v>94.52808119092185</v>
      </c>
      <c r="I67" s="48">
        <v>0</v>
      </c>
      <c r="J67" s="38" t="s">
        <v>165</v>
      </c>
      <c r="K67" s="44" t="s">
        <v>165</v>
      </c>
      <c r="L67" s="50" t="s">
        <v>165</v>
      </c>
      <c r="M67" s="52" t="s">
        <v>165</v>
      </c>
      <c r="N67" s="38"/>
      <c r="O67" s="48">
        <v>0</v>
      </c>
      <c r="P67" s="38" t="s">
        <v>165</v>
      </c>
      <c r="Q67" s="44" t="s">
        <v>165</v>
      </c>
      <c r="R67" s="50" t="s">
        <v>165</v>
      </c>
      <c r="S67" s="52" t="s">
        <v>165</v>
      </c>
      <c r="T67" s="38"/>
      <c r="U67" s="48">
        <f>V67+X67</f>
        <v>73.0171669703654</v>
      </c>
      <c r="V67" s="38">
        <f>1200/(W67/Y67)</f>
        <v>23.0171669703654</v>
      </c>
      <c r="W67" s="44">
        <v>104.27</v>
      </c>
      <c r="X67" s="50">
        <f>100/4*Y67</f>
        <v>50</v>
      </c>
      <c r="Y67" s="52">
        <v>2</v>
      </c>
      <c r="AA67" s="48">
        <f>AB67+AD67</f>
        <v>71.37513359458497</v>
      </c>
      <c r="AB67" s="38">
        <f>1200/(AC67/AE67)</f>
        <v>21.375133594584966</v>
      </c>
      <c r="AC67" s="44">
        <v>112.28</v>
      </c>
      <c r="AD67" s="50">
        <f>100/4*AE67</f>
        <v>50</v>
      </c>
      <c r="AE67" s="52">
        <v>2</v>
      </c>
      <c r="AG67" s="48">
        <v>0</v>
      </c>
      <c r="AH67" s="38" t="s">
        <v>165</v>
      </c>
      <c r="AI67" s="44" t="s">
        <v>165</v>
      </c>
      <c r="AJ67" s="50" t="s">
        <v>165</v>
      </c>
      <c r="AK67" s="52" t="s">
        <v>165</v>
      </c>
      <c r="AL67" s="43" t="s">
        <v>159</v>
      </c>
      <c r="AM67" s="48">
        <v>0</v>
      </c>
      <c r="AN67" s="38" t="s">
        <v>165</v>
      </c>
      <c r="AO67" s="44" t="s">
        <v>165</v>
      </c>
      <c r="AP67" s="50" t="s">
        <v>165</v>
      </c>
      <c r="AQ67" s="52" t="s">
        <v>165</v>
      </c>
      <c r="AS67" s="48">
        <v>0</v>
      </c>
      <c r="AT67" s="38" t="s">
        <v>165</v>
      </c>
      <c r="AU67" s="44" t="s">
        <v>165</v>
      </c>
      <c r="AV67" s="50" t="s">
        <v>165</v>
      </c>
      <c r="AW67" s="52" t="s">
        <v>165</v>
      </c>
      <c r="AY67" s="48">
        <f>(AZ67+BB67)/1.1</f>
        <v>73.74942526025393</v>
      </c>
      <c r="AZ67" s="38">
        <f>1200/(BA67/BC67)</f>
        <v>31.12436778627934</v>
      </c>
      <c r="BA67" s="44">
        <v>77.11</v>
      </c>
      <c r="BB67" s="50">
        <f>100/4*BC67</f>
        <v>50</v>
      </c>
      <c r="BC67" s="52">
        <v>2</v>
      </c>
      <c r="BE67" s="48">
        <v>0</v>
      </c>
      <c r="BF67" s="38" t="s">
        <v>165</v>
      </c>
      <c r="BG67" s="44" t="s">
        <v>165</v>
      </c>
      <c r="BH67" s="50" t="s">
        <v>165</v>
      </c>
      <c r="BI67" s="52" t="s">
        <v>165</v>
      </c>
      <c r="BJ67" s="38" t="s">
        <v>159</v>
      </c>
      <c r="BK67" s="48">
        <v>0</v>
      </c>
      <c r="BL67" s="38" t="s">
        <v>165</v>
      </c>
      <c r="BM67" s="44" t="s">
        <v>165</v>
      </c>
      <c r="BN67" s="50" t="s">
        <v>165</v>
      </c>
      <c r="BO67" s="52" t="s">
        <v>165</v>
      </c>
      <c r="BP67" s="107"/>
      <c r="BQ67" s="48">
        <v>0</v>
      </c>
      <c r="BR67" s="38" t="s">
        <v>165</v>
      </c>
      <c r="BS67" s="44" t="s">
        <v>165</v>
      </c>
      <c r="BT67" s="50" t="s">
        <v>165</v>
      </c>
      <c r="BU67" s="52" t="s">
        <v>165</v>
      </c>
      <c r="BV67" s="107"/>
      <c r="BW67" s="48">
        <v>0</v>
      </c>
      <c r="BX67" s="38" t="s">
        <v>165</v>
      </c>
      <c r="BY67" s="44" t="s">
        <v>165</v>
      </c>
      <c r="BZ67" s="50" t="s">
        <v>165</v>
      </c>
      <c r="CA67" s="52" t="s">
        <v>165</v>
      </c>
      <c r="CB67" s="38" t="s">
        <v>159</v>
      </c>
      <c r="CC67" s="107"/>
      <c r="CD67" s="107"/>
      <c r="CE67" s="107"/>
      <c r="CF67" s="107"/>
      <c r="CG67" s="107"/>
      <c r="CH67" s="107"/>
      <c r="CI67" s="107"/>
    </row>
    <row r="68" spans="1:87" s="72" customFormat="1" ht="12.75">
      <c r="A68" s="80" t="s">
        <v>208</v>
      </c>
      <c r="B68" s="43" t="s">
        <v>89</v>
      </c>
      <c r="C68" s="37" t="s">
        <v>92</v>
      </c>
      <c r="D68" s="37" t="s">
        <v>65</v>
      </c>
      <c r="E68" s="46">
        <f>F68*(I68+O68+U68+AA68+AG68+AM68+AS68+AY68+BE68+BK68+BQ68+BW68)</f>
        <v>248.00829557642223</v>
      </c>
      <c r="F68" s="44">
        <f>IF(D68="MDR",1.3,0)+IF(D68="D12",1.19,0)+IF(D68="D14",1.13,0)+IF(D68="D16",1.08,0)+IF(D68="D19",1.04,0)+IF(D68="D20",1.02,0)+IF(D68="D35",1.1,0)+IF(D68="D50",1.16,0)+IF(D68="M12",1.13,0)+IF(D68="M14",1.08,0)+IF(D68="M16",1.05,0)+IF(D68="M19",1.01,0)+IF(D68="M20",1,0)+IF(D68="M40",1.04,0)+IF(D68="M50",1.07,0)</f>
        <v>1.1</v>
      </c>
      <c r="G68" s="45">
        <f>IF(I68&gt;0,1,0)+IF(O68&gt;0,1,0)+IF(U68&gt;0,1,0)+IF(AA68&gt;0,1,0)+IF(AG68&gt;0,1,0)+IF(AM68&gt;0,1,0)+IF(AS68&gt;0,1,0)+IF(AY68&gt;0,1,0)+IF(BE68&gt;0,1,0)+IF(BK68&gt;0,1,0)+IF(BQ68&gt;0,1,0)+IF(BW68&gt;0,1,0)</f>
        <v>2</v>
      </c>
      <c r="H68" s="38">
        <f>E68/G68</f>
        <v>124.00414778821111</v>
      </c>
      <c r="I68" s="48">
        <v>0</v>
      </c>
      <c r="J68" s="38" t="s">
        <v>165</v>
      </c>
      <c r="K68" s="44" t="s">
        <v>165</v>
      </c>
      <c r="L68" s="50" t="s">
        <v>165</v>
      </c>
      <c r="M68" s="52" t="s">
        <v>165</v>
      </c>
      <c r="N68" s="45"/>
      <c r="O68" s="48">
        <f>P68+R68</f>
        <v>75.47770700636943</v>
      </c>
      <c r="P68" s="38">
        <f>1200/(Q68/S68)</f>
        <v>25.477707006369425</v>
      </c>
      <c r="Q68" s="44">
        <v>94.2</v>
      </c>
      <c r="R68" s="50">
        <f>100/4*S68</f>
        <v>50</v>
      </c>
      <c r="S68" s="52">
        <v>2</v>
      </c>
      <c r="T68" s="45"/>
      <c r="U68" s="48">
        <f>V68+X68</f>
        <v>149.9843798812871</v>
      </c>
      <c r="V68" s="38">
        <f>1200/(W68/Y68)</f>
        <v>49.9843798812871</v>
      </c>
      <c r="W68" s="44">
        <v>96.03</v>
      </c>
      <c r="X68" s="50">
        <f>100/4*Y68</f>
        <v>100</v>
      </c>
      <c r="Y68" s="52">
        <v>4</v>
      </c>
      <c r="AA68" s="48">
        <v>0</v>
      </c>
      <c r="AB68" s="38" t="s">
        <v>165</v>
      </c>
      <c r="AC68" s="44" t="s">
        <v>165</v>
      </c>
      <c r="AD68" s="50" t="s">
        <v>165</v>
      </c>
      <c r="AE68" s="52" t="s">
        <v>165</v>
      </c>
      <c r="AG68" s="48">
        <v>0</v>
      </c>
      <c r="AH68" s="38" t="s">
        <v>165</v>
      </c>
      <c r="AI68" s="44" t="s">
        <v>165</v>
      </c>
      <c r="AJ68" s="50" t="s">
        <v>165</v>
      </c>
      <c r="AK68" s="52" t="s">
        <v>165</v>
      </c>
      <c r="AL68" s="43" t="s">
        <v>89</v>
      </c>
      <c r="AM68" s="48">
        <v>0</v>
      </c>
      <c r="AN68" s="38" t="s">
        <v>165</v>
      </c>
      <c r="AO68" s="44" t="s">
        <v>165</v>
      </c>
      <c r="AP68" s="50" t="s">
        <v>165</v>
      </c>
      <c r="AQ68" s="52" t="s">
        <v>165</v>
      </c>
      <c r="AS68" s="48">
        <v>0</v>
      </c>
      <c r="AT68" s="38" t="s">
        <v>165</v>
      </c>
      <c r="AU68" s="44" t="s">
        <v>165</v>
      </c>
      <c r="AV68" s="50" t="s">
        <v>165</v>
      </c>
      <c r="AW68" s="52" t="s">
        <v>165</v>
      </c>
      <c r="AY68" s="48">
        <v>0</v>
      </c>
      <c r="AZ68" s="38" t="s">
        <v>165</v>
      </c>
      <c r="BA68" s="44" t="s">
        <v>165</v>
      </c>
      <c r="BB68" s="50" t="s">
        <v>165</v>
      </c>
      <c r="BC68" s="52" t="s">
        <v>165</v>
      </c>
      <c r="BE68" s="48">
        <v>0</v>
      </c>
      <c r="BF68" s="38" t="s">
        <v>165</v>
      </c>
      <c r="BG68" s="44" t="s">
        <v>165</v>
      </c>
      <c r="BH68" s="50" t="s">
        <v>165</v>
      </c>
      <c r="BI68" s="52" t="s">
        <v>165</v>
      </c>
      <c r="BJ68" s="38" t="s">
        <v>89</v>
      </c>
      <c r="BK68" s="48">
        <v>0</v>
      </c>
      <c r="BL68" s="38" t="s">
        <v>165</v>
      </c>
      <c r="BM68" s="44" t="s">
        <v>165</v>
      </c>
      <c r="BN68" s="50" t="s">
        <v>165</v>
      </c>
      <c r="BO68" s="52" t="s">
        <v>165</v>
      </c>
      <c r="BP68" s="107"/>
      <c r="BQ68" s="48">
        <v>0</v>
      </c>
      <c r="BR68" s="38" t="s">
        <v>165</v>
      </c>
      <c r="BS68" s="44" t="s">
        <v>165</v>
      </c>
      <c r="BT68" s="50" t="s">
        <v>165</v>
      </c>
      <c r="BU68" s="52" t="s">
        <v>165</v>
      </c>
      <c r="BV68" s="107"/>
      <c r="BW68" s="48">
        <v>0</v>
      </c>
      <c r="BX68" s="38" t="s">
        <v>165</v>
      </c>
      <c r="BY68" s="44" t="s">
        <v>165</v>
      </c>
      <c r="BZ68" s="50" t="s">
        <v>165</v>
      </c>
      <c r="CA68" s="52" t="s">
        <v>165</v>
      </c>
      <c r="CB68" s="38" t="s">
        <v>89</v>
      </c>
      <c r="CC68" s="107"/>
      <c r="CD68" s="107"/>
      <c r="CE68" s="107"/>
      <c r="CF68" s="107"/>
      <c r="CG68" s="107"/>
      <c r="CH68" s="107"/>
      <c r="CI68" s="107"/>
    </row>
    <row r="69" spans="1:87" s="72" customFormat="1" ht="12.75">
      <c r="A69" s="80" t="s">
        <v>210</v>
      </c>
      <c r="B69" s="43" t="s">
        <v>295</v>
      </c>
      <c r="C69" s="37" t="s">
        <v>207</v>
      </c>
      <c r="D69" s="37" t="s">
        <v>109</v>
      </c>
      <c r="E69" s="46">
        <f>F69*(I69+O69+U69+AA69+AG69+AM69+AS69+AY69+BE69+BK69+BQ69+BW69)</f>
        <v>232.6901874310915</v>
      </c>
      <c r="F69" s="44">
        <f>IF(D69="MDR",1.3,0)+IF(D69="D12",1.19,0)+IF(D69="D14",1.13,0)+IF(D69="D16",1.08,0)+IF(D69="D19",1.04,0)+IF(D69="D20",1.02,0)+IF(D69="D35",1.1,0)+IF(D69="D50",1.16,0)+IF(D69="M12",1.13,0)+IF(D69="M14",1.08,0)+IF(D69="M16",1.05,0)+IF(D69="M19",1.01,0)+IF(D69="M20",1,0)+IF(D69="M40",1.04,0)+IF(D69="M50",1.07,0)</f>
        <v>1</v>
      </c>
      <c r="G69" s="45">
        <f>IF(I69&gt;0,1,0)+IF(O69&gt;0,1,0)+IF(U69&gt;0,1,0)+IF(AA69&gt;0,1,0)+IF(AG69&gt;0,1,0)+IF(AM69&gt;0,1,0)+IF(AS69&gt;0,1,0)+IF(AY69&gt;0,1,0)+IF(BE69&gt;0,1,0)+IF(BK69&gt;0,1,0)+IF(BQ69&gt;0,1,0)+IF(BW69&gt;0,1,0)</f>
        <v>1</v>
      </c>
      <c r="H69" s="38">
        <f>E69/G69</f>
        <v>232.6901874310915</v>
      </c>
      <c r="I69" s="48">
        <v>0</v>
      </c>
      <c r="J69" s="38" t="s">
        <v>165</v>
      </c>
      <c r="K69" s="44" t="s">
        <v>165</v>
      </c>
      <c r="L69" s="50" t="s">
        <v>165</v>
      </c>
      <c r="M69" s="52" t="s">
        <v>165</v>
      </c>
      <c r="N69" s="45"/>
      <c r="O69" s="48">
        <v>0</v>
      </c>
      <c r="P69" s="38" t="s">
        <v>165</v>
      </c>
      <c r="Q69" s="44" t="s">
        <v>165</v>
      </c>
      <c r="R69" s="50" t="s">
        <v>165</v>
      </c>
      <c r="S69" s="52" t="s">
        <v>165</v>
      </c>
      <c r="T69" s="38"/>
      <c r="U69" s="48">
        <v>0</v>
      </c>
      <c r="V69" s="38" t="s">
        <v>165</v>
      </c>
      <c r="W69" s="44" t="s">
        <v>165</v>
      </c>
      <c r="X69" s="50" t="s">
        <v>165</v>
      </c>
      <c r="Y69" s="52" t="s">
        <v>165</v>
      </c>
      <c r="AA69" s="48">
        <v>0</v>
      </c>
      <c r="AB69" s="38" t="s">
        <v>165</v>
      </c>
      <c r="AC69" s="44" t="s">
        <v>165</v>
      </c>
      <c r="AD69" s="50" t="s">
        <v>165</v>
      </c>
      <c r="AE69" s="52" t="s">
        <v>165</v>
      </c>
      <c r="AG69" s="48">
        <v>0</v>
      </c>
      <c r="AH69" s="38" t="s">
        <v>165</v>
      </c>
      <c r="AI69" s="44" t="s">
        <v>165</v>
      </c>
      <c r="AJ69" s="50" t="s">
        <v>165</v>
      </c>
      <c r="AK69" s="52" t="s">
        <v>165</v>
      </c>
      <c r="AL69" s="43" t="s">
        <v>295</v>
      </c>
      <c r="AM69" s="48">
        <v>0</v>
      </c>
      <c r="AN69" s="38" t="s">
        <v>165</v>
      </c>
      <c r="AO69" s="44" t="s">
        <v>165</v>
      </c>
      <c r="AP69" s="50" t="s">
        <v>165</v>
      </c>
      <c r="AQ69" s="52" t="s">
        <v>165</v>
      </c>
      <c r="AS69" s="48">
        <v>0</v>
      </c>
      <c r="AT69" s="38" t="s">
        <v>165</v>
      </c>
      <c r="AU69" s="44" t="s">
        <v>165</v>
      </c>
      <c r="AV69" s="50" t="s">
        <v>165</v>
      </c>
      <c r="AW69" s="52" t="s">
        <v>165</v>
      </c>
      <c r="AY69" s="48">
        <v>0</v>
      </c>
      <c r="AZ69" s="38" t="s">
        <v>165</v>
      </c>
      <c r="BA69" s="44" t="s">
        <v>165</v>
      </c>
      <c r="BB69" s="50" t="s">
        <v>165</v>
      </c>
      <c r="BC69" s="52" t="s">
        <v>165</v>
      </c>
      <c r="BE69" s="111">
        <f>BF69+BH69</f>
        <v>232.6901874310915</v>
      </c>
      <c r="BF69" s="39">
        <f>250/(BG69/BI69)</f>
        <v>82.6901874310915</v>
      </c>
      <c r="BG69" s="40">
        <v>36.28</v>
      </c>
      <c r="BH69" s="107">
        <f>100/4*BI69/2</f>
        <v>150</v>
      </c>
      <c r="BI69" s="112">
        <v>12</v>
      </c>
      <c r="BJ69" s="38" t="s">
        <v>295</v>
      </c>
      <c r="BK69" s="48">
        <v>0</v>
      </c>
      <c r="BL69" s="38" t="s">
        <v>165</v>
      </c>
      <c r="BM69" s="44" t="s">
        <v>165</v>
      </c>
      <c r="BN69" s="50" t="s">
        <v>165</v>
      </c>
      <c r="BO69" s="52" t="s">
        <v>165</v>
      </c>
      <c r="BP69" s="107"/>
      <c r="BQ69" s="48">
        <v>0</v>
      </c>
      <c r="BR69" s="38" t="s">
        <v>165</v>
      </c>
      <c r="BS69" s="44" t="s">
        <v>165</v>
      </c>
      <c r="BT69" s="50" t="s">
        <v>165</v>
      </c>
      <c r="BU69" s="52" t="s">
        <v>165</v>
      </c>
      <c r="BV69" s="107"/>
      <c r="BW69" s="48">
        <v>0</v>
      </c>
      <c r="BX69" s="38" t="s">
        <v>165</v>
      </c>
      <c r="BY69" s="44" t="s">
        <v>165</v>
      </c>
      <c r="BZ69" s="50" t="s">
        <v>165</v>
      </c>
      <c r="CA69" s="52" t="s">
        <v>165</v>
      </c>
      <c r="CB69" s="38" t="s">
        <v>295</v>
      </c>
      <c r="CC69" s="107"/>
      <c r="CD69" s="107"/>
      <c r="CE69" s="107"/>
      <c r="CF69" s="107"/>
      <c r="CG69" s="107"/>
      <c r="CH69" s="107"/>
      <c r="CI69" s="107"/>
    </row>
    <row r="70" spans="1:87" s="72" customFormat="1" ht="12.75">
      <c r="A70" s="80" t="s">
        <v>211</v>
      </c>
      <c r="B70" s="43" t="s">
        <v>323</v>
      </c>
      <c r="C70" s="82" t="s">
        <v>324</v>
      </c>
      <c r="D70" s="37" t="s">
        <v>133</v>
      </c>
      <c r="E70" s="46">
        <f>F70*(I70+O70+U70+AA70+AG70+AM70+AS70+AY70+BE70+BK70+BQ70+BW70)</f>
        <v>216.88221118738136</v>
      </c>
      <c r="F70" s="44">
        <f>IF(D70="MDR",1.3,0)+IF(D70="D12",1.19,0)+IF(D70="D14",1.13,0)+IF(D70="D16",1.08,0)+IF(D70="D19",1.04,0)+IF(D70="D20",1.02,0)+IF(D70="D35",1.1,0)+IF(D70="D50",1.16,0)+IF(D70="M12",1.13,0)+IF(D70="M14",1.08,0)+IF(D70="M16",1.05,0)+IF(D70="M19",1.01,0)+IF(D70="M20",1,0)+IF(D70="M40",1.04,0)+IF(D70="M50",1.07,0)</f>
        <v>1.02</v>
      </c>
      <c r="G70" s="45">
        <f>IF(I70&gt;0,1,0)+IF(O70&gt;0,1,0)+IF(U70&gt;0,1,0)+IF(AA70&gt;0,1,0)+IF(AG70&gt;0,1,0)+IF(AM70&gt;0,1,0)+IF(AS70&gt;0,1,0)+IF(AY70&gt;0,1,0)+IF(BE70&gt;0,1,0)+IF(BK70&gt;0,1,0)+IF(BQ70&gt;0,1,0)+IF(BW70&gt;0,1,0)</f>
        <v>1</v>
      </c>
      <c r="H70" s="38">
        <f>E70/G70</f>
        <v>216.88221118738136</v>
      </c>
      <c r="I70" s="48">
        <v>0</v>
      </c>
      <c r="J70" s="38" t="s">
        <v>165</v>
      </c>
      <c r="K70" s="44" t="s">
        <v>165</v>
      </c>
      <c r="L70" s="50" t="s">
        <v>165</v>
      </c>
      <c r="M70" s="52" t="s">
        <v>165</v>
      </c>
      <c r="N70" s="39"/>
      <c r="O70" s="48">
        <f>P70+R70</f>
        <v>212.6296188111582</v>
      </c>
      <c r="P70" s="38">
        <f>1200/(Q70/S70)</f>
        <v>87.62961881115818</v>
      </c>
      <c r="Q70" s="44">
        <v>68.47</v>
      </c>
      <c r="R70" s="50">
        <f>100/4*S70</f>
        <v>125</v>
      </c>
      <c r="S70" s="52">
        <v>5</v>
      </c>
      <c r="T70" s="39"/>
      <c r="U70" s="48">
        <v>0</v>
      </c>
      <c r="V70" s="38" t="s">
        <v>165</v>
      </c>
      <c r="W70" s="44" t="s">
        <v>165</v>
      </c>
      <c r="X70" s="50" t="s">
        <v>165</v>
      </c>
      <c r="Y70" s="52" t="s">
        <v>165</v>
      </c>
      <c r="Z70" s="39"/>
      <c r="AA70" s="48">
        <v>0</v>
      </c>
      <c r="AB70" s="38" t="s">
        <v>165</v>
      </c>
      <c r="AC70" s="44" t="s">
        <v>165</v>
      </c>
      <c r="AD70" s="50" t="s">
        <v>165</v>
      </c>
      <c r="AE70" s="52" t="s">
        <v>165</v>
      </c>
      <c r="AF70" s="39"/>
      <c r="AG70" s="48">
        <v>0</v>
      </c>
      <c r="AH70" s="38" t="s">
        <v>165</v>
      </c>
      <c r="AI70" s="44" t="s">
        <v>165</v>
      </c>
      <c r="AJ70" s="50" t="s">
        <v>165</v>
      </c>
      <c r="AK70" s="52" t="s">
        <v>165</v>
      </c>
      <c r="AL70" s="43" t="s">
        <v>323</v>
      </c>
      <c r="AM70" s="48">
        <v>0</v>
      </c>
      <c r="AN70" s="38" t="s">
        <v>165</v>
      </c>
      <c r="AO70" s="44" t="s">
        <v>165</v>
      </c>
      <c r="AP70" s="50" t="s">
        <v>165</v>
      </c>
      <c r="AQ70" s="52" t="s">
        <v>165</v>
      </c>
      <c r="AS70" s="48">
        <v>0</v>
      </c>
      <c r="AT70" s="38" t="s">
        <v>165</v>
      </c>
      <c r="AU70" s="44" t="s">
        <v>165</v>
      </c>
      <c r="AV70" s="50" t="s">
        <v>165</v>
      </c>
      <c r="AW70" s="52" t="s">
        <v>165</v>
      </c>
      <c r="AY70" s="48">
        <v>0</v>
      </c>
      <c r="AZ70" s="38" t="s">
        <v>165</v>
      </c>
      <c r="BA70" s="44" t="s">
        <v>165</v>
      </c>
      <c r="BB70" s="50" t="s">
        <v>165</v>
      </c>
      <c r="BC70" s="52" t="s">
        <v>165</v>
      </c>
      <c r="BE70" s="48">
        <v>0</v>
      </c>
      <c r="BF70" s="38" t="s">
        <v>165</v>
      </c>
      <c r="BG70" s="44" t="s">
        <v>165</v>
      </c>
      <c r="BH70" s="50" t="s">
        <v>165</v>
      </c>
      <c r="BI70" s="52" t="s">
        <v>165</v>
      </c>
      <c r="BJ70" s="38" t="s">
        <v>323</v>
      </c>
      <c r="BK70" s="48">
        <v>0</v>
      </c>
      <c r="BL70" s="38" t="s">
        <v>165</v>
      </c>
      <c r="BM70" s="44" t="s">
        <v>165</v>
      </c>
      <c r="BN70" s="50" t="s">
        <v>165</v>
      </c>
      <c r="BO70" s="52" t="s">
        <v>165</v>
      </c>
      <c r="BP70" s="107"/>
      <c r="BQ70" s="48">
        <v>0</v>
      </c>
      <c r="BR70" s="38" t="s">
        <v>165</v>
      </c>
      <c r="BS70" s="44" t="s">
        <v>165</v>
      </c>
      <c r="BT70" s="50" t="s">
        <v>165</v>
      </c>
      <c r="BU70" s="52" t="s">
        <v>165</v>
      </c>
      <c r="BV70" s="107"/>
      <c r="BW70" s="48">
        <v>0</v>
      </c>
      <c r="BX70" s="38" t="s">
        <v>165</v>
      </c>
      <c r="BY70" s="44" t="s">
        <v>165</v>
      </c>
      <c r="BZ70" s="50" t="s">
        <v>165</v>
      </c>
      <c r="CA70" s="52" t="s">
        <v>165</v>
      </c>
      <c r="CB70" s="38" t="s">
        <v>323</v>
      </c>
      <c r="CC70" s="107"/>
      <c r="CD70" s="107"/>
      <c r="CE70" s="107"/>
      <c r="CF70" s="107"/>
      <c r="CG70" s="107"/>
      <c r="CH70" s="107"/>
      <c r="CI70" s="107"/>
    </row>
    <row r="71" spans="1:87" s="72" customFormat="1" ht="12.75">
      <c r="A71" s="80" t="s">
        <v>216</v>
      </c>
      <c r="B71" s="43" t="s">
        <v>313</v>
      </c>
      <c r="C71" s="37" t="s">
        <v>291</v>
      </c>
      <c r="D71" s="37" t="s">
        <v>201</v>
      </c>
      <c r="E71" s="46">
        <f>F71*(I71+O71+U71+AA71+AG71+AM71+AS71+AY71+BE71+BK71+BQ71+BW71)</f>
        <v>182.9021382702555</v>
      </c>
      <c r="F71" s="44">
        <f>IF(D71="MDR",1.3,0)+IF(D71="D12",1.19,0)+IF(D71="D14",1.13,0)+IF(D71="D16",1.08,0)+IF(D71="D19",1.04,0)+IF(D71="D20",1.02,0)+IF(D71="D35",1.1,0)+IF(D71="D50",1.16,0)+IF(D71="M12",1.13,0)+IF(D71="M14",1.08,0)+IF(D71="M16",1.05,0)+IF(D71="M19",1.01,0)+IF(D71="M20",1,0)+IF(D71="M40",1.04,0)+IF(D71="M50",1.07,0)</f>
        <v>1.19</v>
      </c>
      <c r="G71" s="45">
        <f>IF(I71&gt;0,1,0)+IF(O71&gt;0,1,0)+IF(U71&gt;0,1,0)+IF(AA71&gt;0,1,0)+IF(AG71&gt;0,1,0)+IF(AM71&gt;0,1,0)+IF(AS71&gt;0,1,0)+IF(AY71&gt;0,1,0)+IF(BE71&gt;0,1,0)+IF(BK71&gt;0,1,0)+IF(BQ71&gt;0,1,0)+IF(BW71&gt;0,1,0)</f>
        <v>1</v>
      </c>
      <c r="H71" s="38">
        <f>E71/G71</f>
        <v>182.9021382702555</v>
      </c>
      <c r="I71" s="48">
        <v>0</v>
      </c>
      <c r="J71" s="38" t="s">
        <v>165</v>
      </c>
      <c r="K71" s="44" t="s">
        <v>165</v>
      </c>
      <c r="L71" s="50" t="s">
        <v>165</v>
      </c>
      <c r="M71" s="52" t="s">
        <v>165</v>
      </c>
      <c r="N71" s="38"/>
      <c r="O71" s="48">
        <v>0</v>
      </c>
      <c r="P71" s="38" t="s">
        <v>165</v>
      </c>
      <c r="Q71" s="44" t="s">
        <v>165</v>
      </c>
      <c r="R71" s="50" t="s">
        <v>165</v>
      </c>
      <c r="S71" s="52" t="s">
        <v>165</v>
      </c>
      <c r="T71" s="38"/>
      <c r="U71" s="48">
        <v>0</v>
      </c>
      <c r="V71" s="38" t="s">
        <v>165</v>
      </c>
      <c r="W71" s="44" t="s">
        <v>165</v>
      </c>
      <c r="X71" s="50" t="s">
        <v>165</v>
      </c>
      <c r="Y71" s="52" t="s">
        <v>165</v>
      </c>
      <c r="Z71" s="38"/>
      <c r="AA71" s="48">
        <v>0</v>
      </c>
      <c r="AB71" s="38" t="s">
        <v>165</v>
      </c>
      <c r="AC71" s="44" t="s">
        <v>165</v>
      </c>
      <c r="AD71" s="50" t="s">
        <v>165</v>
      </c>
      <c r="AE71" s="52" t="s">
        <v>165</v>
      </c>
      <c r="AF71" s="38"/>
      <c r="AG71" s="48">
        <v>0</v>
      </c>
      <c r="AH71" s="38" t="s">
        <v>165</v>
      </c>
      <c r="AI71" s="44" t="s">
        <v>165</v>
      </c>
      <c r="AJ71" s="50" t="s">
        <v>165</v>
      </c>
      <c r="AK71" s="52" t="s">
        <v>165</v>
      </c>
      <c r="AL71" s="43" t="s">
        <v>313</v>
      </c>
      <c r="AM71" s="48">
        <v>0</v>
      </c>
      <c r="AN71" s="38" t="s">
        <v>165</v>
      </c>
      <c r="AO71" s="44" t="s">
        <v>165</v>
      </c>
      <c r="AP71" s="50" t="s">
        <v>165</v>
      </c>
      <c r="AQ71" s="52" t="s">
        <v>165</v>
      </c>
      <c r="AR71" s="38"/>
      <c r="AS71" s="48">
        <v>0</v>
      </c>
      <c r="AT71" s="38" t="s">
        <v>165</v>
      </c>
      <c r="AU71" s="44" t="s">
        <v>165</v>
      </c>
      <c r="AV71" s="50" t="s">
        <v>165</v>
      </c>
      <c r="AW71" s="52" t="s">
        <v>165</v>
      </c>
      <c r="AY71" s="48">
        <v>0</v>
      </c>
      <c r="AZ71" s="38" t="s">
        <v>165</v>
      </c>
      <c r="BA71" s="44" t="s">
        <v>165</v>
      </c>
      <c r="BB71" s="50" t="s">
        <v>165</v>
      </c>
      <c r="BC71" s="52" t="s">
        <v>165</v>
      </c>
      <c r="BE71" s="48">
        <v>0</v>
      </c>
      <c r="BF71" s="38" t="s">
        <v>165</v>
      </c>
      <c r="BG71" s="44" t="s">
        <v>165</v>
      </c>
      <c r="BH71" s="50" t="s">
        <v>165</v>
      </c>
      <c r="BI71" s="52" t="s">
        <v>165</v>
      </c>
      <c r="BJ71" s="38" t="s">
        <v>313</v>
      </c>
      <c r="BK71" s="48">
        <v>0</v>
      </c>
      <c r="BL71" s="38" t="s">
        <v>165</v>
      </c>
      <c r="BM71" s="44" t="s">
        <v>165</v>
      </c>
      <c r="BN71" s="50" t="s">
        <v>165</v>
      </c>
      <c r="BO71" s="52" t="s">
        <v>165</v>
      </c>
      <c r="BP71" s="107"/>
      <c r="BQ71" s="48">
        <v>0</v>
      </c>
      <c r="BR71" s="38" t="s">
        <v>165</v>
      </c>
      <c r="BS71" s="44" t="s">
        <v>165</v>
      </c>
      <c r="BT71" s="50" t="s">
        <v>165</v>
      </c>
      <c r="BU71" s="52" t="s">
        <v>165</v>
      </c>
      <c r="BV71" s="107"/>
      <c r="BW71" s="111">
        <f>BX71+BZ71</f>
        <v>153.69927585735758</v>
      </c>
      <c r="BX71" s="39">
        <f>1200/(BY71/CA71)*0.8</f>
        <v>78.69927585735758</v>
      </c>
      <c r="BY71" s="40">
        <v>73.19</v>
      </c>
      <c r="BZ71" s="41">
        <f>(100/4*CA71)/2</f>
        <v>75</v>
      </c>
      <c r="CA71" s="112">
        <v>6</v>
      </c>
      <c r="CB71" s="38" t="s">
        <v>313</v>
      </c>
      <c r="CC71" s="107"/>
      <c r="CD71" s="107"/>
      <c r="CE71" s="107"/>
      <c r="CF71" s="107"/>
      <c r="CG71" s="107"/>
      <c r="CH71" s="107"/>
      <c r="CI71" s="107"/>
    </row>
    <row r="72" spans="1:87" s="72" customFormat="1" ht="12.75">
      <c r="A72" s="80" t="s">
        <v>218</v>
      </c>
      <c r="B72" s="43" t="s">
        <v>275</v>
      </c>
      <c r="C72" s="37" t="s">
        <v>193</v>
      </c>
      <c r="D72" s="37" t="s">
        <v>65</v>
      </c>
      <c r="E72" s="46">
        <f>F72*(I72+O72+U72+AA72+AG72+AM72+AS72+AY72+BE72+BK72+BQ72+BW72)</f>
        <v>140.92323651452284</v>
      </c>
      <c r="F72" s="44">
        <f>IF(D72="MDR",1.3,0)+IF(D72="D12",1.19,0)+IF(D72="D14",1.13,0)+IF(D72="D16",1.08,0)+IF(D72="D19",1.04,0)+IF(D72="D20",1.02,0)+IF(D72="D35",1.1,0)+IF(D72="D50",1.16,0)+IF(D72="M12",1.13,0)+IF(D72="M14",1.08,0)+IF(D72="M16",1.05,0)+IF(D72="M19",1.01,0)+IF(D72="M20",1,0)+IF(D72="M40",1.04,0)+IF(D72="M50",1.07,0)</f>
        <v>1.1</v>
      </c>
      <c r="G72" s="45">
        <f>IF(I72&gt;0,1,0)+IF(O72&gt;0,1,0)+IF(U72&gt;0,1,0)+IF(AA72&gt;0,1,0)+IF(AG72&gt;0,1,0)+IF(AM72&gt;0,1,0)+IF(AS72&gt;0,1,0)+IF(AY72&gt;0,1,0)+IF(BE72&gt;0,1,0)+IF(BK72&gt;0,1,0)+IF(BQ72&gt;0,1,0)+IF(BW72&gt;0,1,0)</f>
        <v>1</v>
      </c>
      <c r="H72" s="38">
        <f>E72/G72</f>
        <v>140.92323651452284</v>
      </c>
      <c r="I72" s="48">
        <v>0</v>
      </c>
      <c r="J72" s="38" t="s">
        <v>165</v>
      </c>
      <c r="K72" s="44" t="s">
        <v>165</v>
      </c>
      <c r="L72" s="50" t="s">
        <v>165</v>
      </c>
      <c r="M72" s="52" t="s">
        <v>165</v>
      </c>
      <c r="N72" s="38"/>
      <c r="O72" s="48">
        <v>0</v>
      </c>
      <c r="P72" s="38" t="s">
        <v>165</v>
      </c>
      <c r="Q72" s="44" t="s">
        <v>165</v>
      </c>
      <c r="R72" s="50" t="s">
        <v>165</v>
      </c>
      <c r="S72" s="52" t="s">
        <v>165</v>
      </c>
      <c r="T72" s="45"/>
      <c r="U72" s="48">
        <v>0</v>
      </c>
      <c r="V72" s="38" t="s">
        <v>165</v>
      </c>
      <c r="W72" s="44" t="s">
        <v>165</v>
      </c>
      <c r="X72" s="50" t="s">
        <v>165</v>
      </c>
      <c r="Y72" s="52" t="s">
        <v>165</v>
      </c>
      <c r="AA72" s="48">
        <v>0</v>
      </c>
      <c r="AB72" s="38" t="s">
        <v>165</v>
      </c>
      <c r="AC72" s="44" t="s">
        <v>165</v>
      </c>
      <c r="AD72" s="50" t="s">
        <v>165</v>
      </c>
      <c r="AE72" s="52" t="s">
        <v>165</v>
      </c>
      <c r="AG72" s="48">
        <v>0</v>
      </c>
      <c r="AH72" s="38" t="s">
        <v>165</v>
      </c>
      <c r="AI72" s="44" t="s">
        <v>165</v>
      </c>
      <c r="AJ72" s="50" t="s">
        <v>165</v>
      </c>
      <c r="AK72" s="52" t="s">
        <v>165</v>
      </c>
      <c r="AL72" s="43" t="s">
        <v>275</v>
      </c>
      <c r="AM72" s="48">
        <v>0</v>
      </c>
      <c r="AN72" s="38" t="s">
        <v>165</v>
      </c>
      <c r="AO72" s="44" t="s">
        <v>165</v>
      </c>
      <c r="AP72" s="50" t="s">
        <v>165</v>
      </c>
      <c r="AQ72" s="52" t="s">
        <v>165</v>
      </c>
      <c r="AS72" s="48">
        <v>0</v>
      </c>
      <c r="AT72" s="38" t="s">
        <v>165</v>
      </c>
      <c r="AU72" s="44" t="s">
        <v>165</v>
      </c>
      <c r="AV72" s="50" t="s">
        <v>165</v>
      </c>
      <c r="AW72" s="52" t="s">
        <v>165</v>
      </c>
      <c r="AY72" s="48">
        <v>0</v>
      </c>
      <c r="AZ72" s="38" t="s">
        <v>165</v>
      </c>
      <c r="BA72" s="44" t="s">
        <v>165</v>
      </c>
      <c r="BB72" s="50" t="s">
        <v>165</v>
      </c>
      <c r="BC72" s="52" t="s">
        <v>165</v>
      </c>
      <c r="BE72" s="48">
        <v>0</v>
      </c>
      <c r="BF72" s="38" t="s">
        <v>165</v>
      </c>
      <c r="BG72" s="44" t="s">
        <v>165</v>
      </c>
      <c r="BH72" s="50" t="s">
        <v>165</v>
      </c>
      <c r="BI72" s="52" t="s">
        <v>165</v>
      </c>
      <c r="BJ72" s="38" t="s">
        <v>275</v>
      </c>
      <c r="BK72" s="48">
        <v>0</v>
      </c>
      <c r="BL72" s="38" t="s">
        <v>165</v>
      </c>
      <c r="BM72" s="44" t="s">
        <v>165</v>
      </c>
      <c r="BN72" s="50" t="s">
        <v>165</v>
      </c>
      <c r="BO72" s="52" t="s">
        <v>165</v>
      </c>
      <c r="BP72" s="107"/>
      <c r="BQ72" s="48">
        <v>0</v>
      </c>
      <c r="BR72" s="38" t="s">
        <v>165</v>
      </c>
      <c r="BS72" s="44" t="s">
        <v>165</v>
      </c>
      <c r="BT72" s="50" t="s">
        <v>165</v>
      </c>
      <c r="BU72" s="52" t="s">
        <v>165</v>
      </c>
      <c r="BV72" s="107"/>
      <c r="BW72" s="111">
        <f>BX72+BZ72</f>
        <v>128.11203319502076</v>
      </c>
      <c r="BX72" s="39">
        <f>1200/(BY72/CA72)*0.8</f>
        <v>53.11203319502076</v>
      </c>
      <c r="BY72" s="40">
        <v>108.45</v>
      </c>
      <c r="BZ72" s="41">
        <f>(100/4*CA72)/2</f>
        <v>75</v>
      </c>
      <c r="CA72" s="112">
        <v>6</v>
      </c>
      <c r="CB72" s="38" t="s">
        <v>275</v>
      </c>
      <c r="CC72" s="107"/>
      <c r="CD72" s="107"/>
      <c r="CE72" s="107"/>
      <c r="CF72" s="107"/>
      <c r="CG72" s="107"/>
      <c r="CH72" s="107"/>
      <c r="CI72" s="107"/>
    </row>
    <row r="73" spans="1:87" s="72" customFormat="1" ht="12.75">
      <c r="A73" s="80" t="s">
        <v>220</v>
      </c>
      <c r="B73" s="38" t="s">
        <v>294</v>
      </c>
      <c r="C73" s="40" t="s">
        <v>352</v>
      </c>
      <c r="D73" s="37" t="s">
        <v>17</v>
      </c>
      <c r="E73" s="46">
        <f>F73*(I73+O73+U73+AA73+AG73+AM73+AS73+AY73+BE73+BK73+BQ73+BW73)</f>
        <v>83.32382953181272</v>
      </c>
      <c r="F73" s="44">
        <f>IF(D73="MDR",1.3,0)+IF(D73="D12",1.19,0)+IF(D73="D14",1.13,0)+IF(D73="D16",1.08,0)+IF(D73="D19",1.04,0)+IF(D73="D20",1.02,0)+IF(D73="D35",1.1,0)+IF(D73="D50",1.16,0)+IF(D73="M12",1.13,0)+IF(D73="M14",1.08,0)+IF(D73="M16",1.05,0)+IF(D73="M19",1.01,0)+IF(D73="M20",1,0)+IF(D73="M40",1.04,0)+IF(D73="M50",1.07,0)</f>
        <v>1.3</v>
      </c>
      <c r="G73" s="45">
        <f>IF(I73&gt;0,1,0)+IF(O73&gt;0,1,0)+IF(U73&gt;0,1,0)+IF(AA73&gt;0,1,0)+IF(AG73&gt;0,1,0)+IF(AM73&gt;0,1,0)+IF(AS73&gt;0,1,0)+IF(AY73&gt;0,1,0)+IF(BE73&gt;0,1,0)+IF(BK73&gt;0,1,0)+IF(BQ73&gt;0,1,0)+IF(BW73&gt;0,1,0)</f>
        <v>1</v>
      </c>
      <c r="H73" s="38">
        <f>E73/G73</f>
        <v>83.32382953181272</v>
      </c>
      <c r="I73" s="48">
        <v>0</v>
      </c>
      <c r="J73" s="38" t="s">
        <v>165</v>
      </c>
      <c r="K73" s="44" t="s">
        <v>165</v>
      </c>
      <c r="L73" s="50" t="s">
        <v>165</v>
      </c>
      <c r="M73" s="52" t="s">
        <v>165</v>
      </c>
      <c r="N73" s="39"/>
      <c r="O73" s="48">
        <v>0</v>
      </c>
      <c r="P73" s="38" t="s">
        <v>165</v>
      </c>
      <c r="Q73" s="44" t="s">
        <v>165</v>
      </c>
      <c r="R73" s="50" t="s">
        <v>165</v>
      </c>
      <c r="S73" s="52" t="s">
        <v>165</v>
      </c>
      <c r="T73" s="39"/>
      <c r="U73" s="48">
        <v>0</v>
      </c>
      <c r="V73" s="38" t="s">
        <v>165</v>
      </c>
      <c r="W73" s="44" t="s">
        <v>165</v>
      </c>
      <c r="X73" s="50" t="s">
        <v>165</v>
      </c>
      <c r="Y73" s="52" t="s">
        <v>165</v>
      </c>
      <c r="Z73" s="39"/>
      <c r="AA73" s="48">
        <v>0</v>
      </c>
      <c r="AB73" s="38" t="s">
        <v>165</v>
      </c>
      <c r="AC73" s="44" t="s">
        <v>165</v>
      </c>
      <c r="AD73" s="50" t="s">
        <v>165</v>
      </c>
      <c r="AE73" s="52" t="s">
        <v>165</v>
      </c>
      <c r="AF73" s="39"/>
      <c r="AG73" s="48">
        <v>0</v>
      </c>
      <c r="AH73" s="38" t="s">
        <v>165</v>
      </c>
      <c r="AI73" s="44" t="s">
        <v>165</v>
      </c>
      <c r="AJ73" s="50" t="s">
        <v>165</v>
      </c>
      <c r="AK73" s="52" t="s">
        <v>165</v>
      </c>
      <c r="AL73" s="38" t="s">
        <v>294</v>
      </c>
      <c r="AM73" s="48">
        <v>0</v>
      </c>
      <c r="AN73" s="38" t="s">
        <v>165</v>
      </c>
      <c r="AO73" s="44" t="s">
        <v>165</v>
      </c>
      <c r="AP73" s="50" t="s">
        <v>165</v>
      </c>
      <c r="AQ73" s="52" t="s">
        <v>165</v>
      </c>
      <c r="AR73" s="39"/>
      <c r="AS73" s="48">
        <v>0</v>
      </c>
      <c r="AT73" s="38" t="s">
        <v>165</v>
      </c>
      <c r="AU73" s="44" t="s">
        <v>165</v>
      </c>
      <c r="AV73" s="50" t="s">
        <v>165</v>
      </c>
      <c r="AW73" s="52" t="s">
        <v>165</v>
      </c>
      <c r="AY73" s="48">
        <v>0</v>
      </c>
      <c r="AZ73" s="38" t="s">
        <v>165</v>
      </c>
      <c r="BA73" s="44" t="s">
        <v>165</v>
      </c>
      <c r="BB73" s="50" t="s">
        <v>165</v>
      </c>
      <c r="BC73" s="52" t="s">
        <v>165</v>
      </c>
      <c r="BE73" s="48">
        <v>0</v>
      </c>
      <c r="BF73" s="38" t="s">
        <v>165</v>
      </c>
      <c r="BG73" s="44" t="s">
        <v>165</v>
      </c>
      <c r="BH73" s="50" t="s">
        <v>165</v>
      </c>
      <c r="BI73" s="52" t="s">
        <v>165</v>
      </c>
      <c r="BJ73" s="38" t="s">
        <v>294</v>
      </c>
      <c r="BK73" s="48">
        <v>0</v>
      </c>
      <c r="BL73" s="38" t="s">
        <v>165</v>
      </c>
      <c r="BM73" s="44" t="s">
        <v>165</v>
      </c>
      <c r="BN73" s="50" t="s">
        <v>165</v>
      </c>
      <c r="BO73" s="52" t="s">
        <v>165</v>
      </c>
      <c r="BP73" s="107"/>
      <c r="BQ73" s="48">
        <v>0</v>
      </c>
      <c r="BR73" s="38" t="s">
        <v>165</v>
      </c>
      <c r="BS73" s="44" t="s">
        <v>165</v>
      </c>
      <c r="BT73" s="50" t="s">
        <v>165</v>
      </c>
      <c r="BU73" s="52" t="s">
        <v>165</v>
      </c>
      <c r="BV73" s="107"/>
      <c r="BW73" s="111">
        <f>BX73+BZ73</f>
        <v>64.09525348600978</v>
      </c>
      <c r="BX73" s="39">
        <f>1200/(BY73/CA73)*0.8</f>
        <v>26.595253486009785</v>
      </c>
      <c r="BY73" s="40">
        <v>108.29</v>
      </c>
      <c r="BZ73" s="41">
        <f>(100/4*CA73)/2</f>
        <v>37.5</v>
      </c>
      <c r="CA73" s="112">
        <v>3</v>
      </c>
      <c r="CB73" s="38" t="s">
        <v>294</v>
      </c>
      <c r="CC73" s="107"/>
      <c r="CD73" s="107"/>
      <c r="CE73" s="107"/>
      <c r="CF73" s="107"/>
      <c r="CG73" s="107"/>
      <c r="CH73" s="107"/>
      <c r="CI73" s="107"/>
    </row>
    <row r="74" spans="1:87" s="72" customFormat="1" ht="12.75">
      <c r="A74" s="80" t="s">
        <v>223</v>
      </c>
      <c r="B74" s="43" t="s">
        <v>239</v>
      </c>
      <c r="C74" s="37" t="s">
        <v>232</v>
      </c>
      <c r="D74" s="37" t="s">
        <v>201</v>
      </c>
      <c r="E74" s="46">
        <f>F74*(I74+O74+U74+AA74+AG74+AM74+AS74+AY74+BE74+BK74+BQ74+BW74)</f>
        <v>0</v>
      </c>
      <c r="F74" s="44">
        <f>IF(D74="MDR",1.3,0)+IF(D74="D12",1.19,0)+IF(D74="D14",1.13,0)+IF(D74="D16",1.08,0)+IF(D74="D19",1.04,0)+IF(D74="D20",1.02,0)+IF(D74="D35",1.1,0)+IF(D74="D50",1.16,0)+IF(D74="M12",1.13,0)+IF(D74="M14",1.08,0)+IF(D74="M16",1.05,0)+IF(D74="M19",1.01,0)+IF(D74="M20",1,0)+IF(D74="M40",1.04,0)+IF(D74="M50",1.07,0)</f>
        <v>1.19</v>
      </c>
      <c r="G74" s="45">
        <f>IF(I74&gt;0,1,0)+IF(O74&gt;0,1,0)+IF(U74&gt;0,1,0)+IF(AA74&gt;0,1,0)+IF(AG74&gt;0,1,0)+IF(AM74&gt;0,1,0)+IF(AS74&gt;0,1,0)+IF(AY74&gt;0,1,0)+IF(BE74&gt;0,1,0)+IF(BK74&gt;0,1,0)+IF(BQ74&gt;0,1,0)+IF(BW74&gt;0,1,0)</f>
        <v>0</v>
      </c>
      <c r="H74" s="38" t="e">
        <f>E74/G74</f>
        <v>#DIV/0!</v>
      </c>
      <c r="I74" s="48">
        <v>0</v>
      </c>
      <c r="J74" s="38" t="s">
        <v>165</v>
      </c>
      <c r="K74" s="44" t="s">
        <v>165</v>
      </c>
      <c r="L74" s="50" t="s">
        <v>165</v>
      </c>
      <c r="M74" s="52" t="s">
        <v>165</v>
      </c>
      <c r="N74" s="45"/>
      <c r="O74" s="48">
        <v>0</v>
      </c>
      <c r="P74" s="38" t="s">
        <v>165</v>
      </c>
      <c r="Q74" s="44" t="s">
        <v>165</v>
      </c>
      <c r="R74" s="50" t="s">
        <v>165</v>
      </c>
      <c r="S74" s="52" t="s">
        <v>165</v>
      </c>
      <c r="T74" s="38"/>
      <c r="U74" s="48">
        <v>0</v>
      </c>
      <c r="V74" s="38" t="s">
        <v>165</v>
      </c>
      <c r="W74" s="44" t="s">
        <v>165</v>
      </c>
      <c r="X74" s="50" t="s">
        <v>165</v>
      </c>
      <c r="Y74" s="52" t="s">
        <v>165</v>
      </c>
      <c r="AA74" s="48">
        <v>0</v>
      </c>
      <c r="AB74" s="38" t="s">
        <v>165</v>
      </c>
      <c r="AC74" s="44" t="s">
        <v>165</v>
      </c>
      <c r="AD74" s="50" t="s">
        <v>165</v>
      </c>
      <c r="AE74" s="52" t="s">
        <v>165</v>
      </c>
      <c r="AG74" s="48">
        <v>0</v>
      </c>
      <c r="AH74" s="38" t="s">
        <v>165</v>
      </c>
      <c r="AI74" s="44" t="s">
        <v>165</v>
      </c>
      <c r="AJ74" s="50" t="s">
        <v>165</v>
      </c>
      <c r="AK74" s="52" t="s">
        <v>165</v>
      </c>
      <c r="AL74" s="43" t="s">
        <v>239</v>
      </c>
      <c r="AM74" s="48">
        <v>0</v>
      </c>
      <c r="AN74" s="38" t="s">
        <v>165</v>
      </c>
      <c r="AO74" s="44" t="s">
        <v>165</v>
      </c>
      <c r="AP74" s="50" t="s">
        <v>165</v>
      </c>
      <c r="AQ74" s="52" t="s">
        <v>165</v>
      </c>
      <c r="AS74" s="48">
        <v>0</v>
      </c>
      <c r="AT74" s="38" t="s">
        <v>165</v>
      </c>
      <c r="AU74" s="44" t="s">
        <v>165</v>
      </c>
      <c r="AV74" s="50" t="s">
        <v>165</v>
      </c>
      <c r="AW74" s="52" t="s">
        <v>165</v>
      </c>
      <c r="AY74" s="48">
        <v>0</v>
      </c>
      <c r="AZ74" s="38" t="s">
        <v>165</v>
      </c>
      <c r="BA74" s="44" t="s">
        <v>165</v>
      </c>
      <c r="BB74" s="50" t="s">
        <v>165</v>
      </c>
      <c r="BC74" s="52" t="s">
        <v>165</v>
      </c>
      <c r="BE74" s="48">
        <v>0</v>
      </c>
      <c r="BF74" s="38" t="s">
        <v>165</v>
      </c>
      <c r="BG74" s="44" t="s">
        <v>165</v>
      </c>
      <c r="BH74" s="50" t="s">
        <v>165</v>
      </c>
      <c r="BI74" s="52" t="s">
        <v>165</v>
      </c>
      <c r="BJ74" s="38" t="s">
        <v>239</v>
      </c>
      <c r="BK74" s="48">
        <v>0</v>
      </c>
      <c r="BL74" s="38" t="s">
        <v>165</v>
      </c>
      <c r="BM74" s="44" t="s">
        <v>165</v>
      </c>
      <c r="BN74" s="50" t="s">
        <v>165</v>
      </c>
      <c r="BO74" s="52" t="s">
        <v>165</v>
      </c>
      <c r="BP74" s="107"/>
      <c r="BQ74" s="48">
        <v>0</v>
      </c>
      <c r="BR74" s="38" t="s">
        <v>165</v>
      </c>
      <c r="BS74" s="44" t="s">
        <v>165</v>
      </c>
      <c r="BT74" s="50" t="s">
        <v>165</v>
      </c>
      <c r="BU74" s="52" t="s">
        <v>165</v>
      </c>
      <c r="BV74" s="107"/>
      <c r="BW74" s="48">
        <v>0</v>
      </c>
      <c r="BX74" s="38" t="s">
        <v>165</v>
      </c>
      <c r="BY74" s="44" t="s">
        <v>165</v>
      </c>
      <c r="BZ74" s="50" t="s">
        <v>165</v>
      </c>
      <c r="CA74" s="52" t="s">
        <v>165</v>
      </c>
      <c r="CB74" s="38" t="s">
        <v>239</v>
      </c>
      <c r="CC74" s="107"/>
      <c r="CD74" s="107"/>
      <c r="CE74" s="107"/>
      <c r="CF74" s="107"/>
      <c r="CG74" s="107"/>
      <c r="CH74" s="107"/>
      <c r="CI74" s="107"/>
    </row>
    <row r="75" spans="1:87" s="72" customFormat="1" ht="12.75">
      <c r="A75" s="80" t="s">
        <v>225</v>
      </c>
      <c r="B75" s="43" t="s">
        <v>274</v>
      </c>
      <c r="C75" s="37" t="s">
        <v>200</v>
      </c>
      <c r="D75" s="37" t="s">
        <v>116</v>
      </c>
      <c r="E75" s="46">
        <f>F75*(I75+O75+U75+AA75+AG75+AM75+AS75+AY75+BE75+BK75+BQ75+BW75)</f>
        <v>0</v>
      </c>
      <c r="F75" s="44">
        <f>IF(D75="MDR",1.3,0)+IF(D75="D12",1.19,0)+IF(D75="D14",1.13,0)+IF(D75="D16",1.08,0)+IF(D75="D19",1.04,0)+IF(D75="D20",1.02,0)+IF(D75="D35",1.1,0)+IF(D75="D50",1.16,0)+IF(D75="M12",1.13,0)+IF(D75="M14",1.08,0)+IF(D75="M16",1.05,0)+IF(D75="M19",1.01,0)+IF(D75="M20",1,0)+IF(D75="M40",1.04,0)+IF(D75="M50",1.07,0)</f>
        <v>1.13</v>
      </c>
      <c r="G75" s="45">
        <f>IF(I75&gt;0,1,0)+IF(O75&gt;0,1,0)+IF(U75&gt;0,1,0)+IF(AA75&gt;0,1,0)+IF(AG75&gt;0,1,0)+IF(AM75&gt;0,1,0)+IF(AS75&gt;0,1,0)+IF(AY75&gt;0,1,0)+IF(BE75&gt;0,1,0)+IF(BK75&gt;0,1,0)+IF(BQ75&gt;0,1,0)+IF(BW75&gt;0,1,0)</f>
        <v>0</v>
      </c>
      <c r="H75" s="38" t="e">
        <f>E75/G75</f>
        <v>#DIV/0!</v>
      </c>
      <c r="I75" s="48">
        <v>0</v>
      </c>
      <c r="J75" s="38" t="s">
        <v>165</v>
      </c>
      <c r="K75" s="44" t="s">
        <v>165</v>
      </c>
      <c r="L75" s="50" t="s">
        <v>165</v>
      </c>
      <c r="M75" s="52" t="s">
        <v>165</v>
      </c>
      <c r="N75" s="38"/>
      <c r="O75" s="48">
        <v>0</v>
      </c>
      <c r="P75" s="38" t="s">
        <v>165</v>
      </c>
      <c r="Q75" s="44" t="s">
        <v>165</v>
      </c>
      <c r="R75" s="50" t="s">
        <v>165</v>
      </c>
      <c r="S75" s="52" t="s">
        <v>165</v>
      </c>
      <c r="T75" s="38"/>
      <c r="U75" s="48">
        <v>0</v>
      </c>
      <c r="V75" s="38" t="s">
        <v>165</v>
      </c>
      <c r="W75" s="44" t="s">
        <v>165</v>
      </c>
      <c r="X75" s="50" t="s">
        <v>165</v>
      </c>
      <c r="Y75" s="52" t="s">
        <v>165</v>
      </c>
      <c r="AA75" s="48">
        <v>0</v>
      </c>
      <c r="AB75" s="38" t="s">
        <v>165</v>
      </c>
      <c r="AC75" s="44" t="s">
        <v>165</v>
      </c>
      <c r="AD75" s="50" t="s">
        <v>165</v>
      </c>
      <c r="AE75" s="52" t="s">
        <v>165</v>
      </c>
      <c r="AG75" s="48">
        <v>0</v>
      </c>
      <c r="AH75" s="38" t="s">
        <v>165</v>
      </c>
      <c r="AI75" s="44" t="s">
        <v>165</v>
      </c>
      <c r="AJ75" s="50" t="s">
        <v>165</v>
      </c>
      <c r="AK75" s="52" t="s">
        <v>165</v>
      </c>
      <c r="AL75" s="43" t="s">
        <v>274</v>
      </c>
      <c r="AM75" s="48">
        <v>0</v>
      </c>
      <c r="AN75" s="38" t="s">
        <v>165</v>
      </c>
      <c r="AO75" s="44" t="s">
        <v>165</v>
      </c>
      <c r="AP75" s="50" t="s">
        <v>165</v>
      </c>
      <c r="AQ75" s="52" t="s">
        <v>165</v>
      </c>
      <c r="AS75" s="48">
        <v>0</v>
      </c>
      <c r="AT75" s="38" t="s">
        <v>165</v>
      </c>
      <c r="AU75" s="44" t="s">
        <v>165</v>
      </c>
      <c r="AV75" s="50" t="s">
        <v>165</v>
      </c>
      <c r="AW75" s="52" t="s">
        <v>165</v>
      </c>
      <c r="AY75" s="48">
        <v>0</v>
      </c>
      <c r="AZ75" s="38" t="s">
        <v>165</v>
      </c>
      <c r="BA75" s="44" t="s">
        <v>165</v>
      </c>
      <c r="BB75" s="50" t="s">
        <v>165</v>
      </c>
      <c r="BC75" s="52" t="s">
        <v>165</v>
      </c>
      <c r="BE75" s="48">
        <v>0</v>
      </c>
      <c r="BF75" s="38" t="s">
        <v>165</v>
      </c>
      <c r="BG75" s="44" t="s">
        <v>165</v>
      </c>
      <c r="BH75" s="50" t="s">
        <v>165</v>
      </c>
      <c r="BI75" s="52" t="s">
        <v>165</v>
      </c>
      <c r="BJ75" s="38" t="s">
        <v>274</v>
      </c>
      <c r="BK75" s="48">
        <v>0</v>
      </c>
      <c r="BL75" s="38" t="s">
        <v>165</v>
      </c>
      <c r="BM75" s="44" t="s">
        <v>165</v>
      </c>
      <c r="BN75" s="50" t="s">
        <v>165</v>
      </c>
      <c r="BO75" s="52" t="s">
        <v>165</v>
      </c>
      <c r="BP75" s="107"/>
      <c r="BQ75" s="48">
        <v>0</v>
      </c>
      <c r="BR75" s="38" t="s">
        <v>165</v>
      </c>
      <c r="BS75" s="44" t="s">
        <v>165</v>
      </c>
      <c r="BT75" s="50" t="s">
        <v>165</v>
      </c>
      <c r="BU75" s="52" t="s">
        <v>165</v>
      </c>
      <c r="BV75" s="107"/>
      <c r="BW75" s="48">
        <v>0</v>
      </c>
      <c r="BX75" s="38" t="s">
        <v>165</v>
      </c>
      <c r="BY75" s="44" t="s">
        <v>165</v>
      </c>
      <c r="BZ75" s="50" t="s">
        <v>165</v>
      </c>
      <c r="CA75" s="52" t="s">
        <v>165</v>
      </c>
      <c r="CB75" s="38" t="s">
        <v>274</v>
      </c>
      <c r="CC75" s="107"/>
      <c r="CD75" s="107"/>
      <c r="CE75" s="107"/>
      <c r="CF75" s="107"/>
      <c r="CG75" s="107"/>
      <c r="CH75" s="107"/>
      <c r="CI75" s="107"/>
    </row>
    <row r="76" spans="1:87" s="72" customFormat="1" ht="12.75">
      <c r="A76" s="80" t="s">
        <v>227</v>
      </c>
      <c r="B76" s="43" t="s">
        <v>231</v>
      </c>
      <c r="C76" s="37" t="s">
        <v>241</v>
      </c>
      <c r="D76" s="37" t="s">
        <v>126</v>
      </c>
      <c r="E76" s="46">
        <f>F76*(I76+O76+U76+AA76+AG76+AM76+AS76+AY76+BE76+BK76+BQ76+BW76)</f>
        <v>0</v>
      </c>
      <c r="F76" s="44">
        <f>IF(D76="MDR",1.3,0)+IF(D76="D12",1.19,0)+IF(D76="D14",1.13,0)+IF(D76="D16",1.08,0)+IF(D76="D19",1.04,0)+IF(D76="D20",1.02,0)+IF(D76="D35",1.1,0)+IF(D76="D50",1.16,0)+IF(D76="M12",1.13,0)+IF(D76="M14",1.08,0)+IF(D76="M16",1.05,0)+IF(D76="M19",1.01,0)+IF(D76="M20",1,0)+IF(D76="M40",1.04,0)+IF(D76="M50",1.07,0)</f>
        <v>1.08</v>
      </c>
      <c r="G76" s="45">
        <f>IF(I76&gt;0,1,0)+IF(O76&gt;0,1,0)+IF(U76&gt;0,1,0)+IF(AA76&gt;0,1,0)+IF(AG76&gt;0,1,0)+IF(AM76&gt;0,1,0)+IF(AS76&gt;0,1,0)+IF(AY76&gt;0,1,0)+IF(BE76&gt;0,1,0)+IF(BK76&gt;0,1,0)+IF(BQ76&gt;0,1,0)+IF(BW76&gt;0,1,0)</f>
        <v>0</v>
      </c>
      <c r="H76" s="38" t="e">
        <f>E76/G76</f>
        <v>#DIV/0!</v>
      </c>
      <c r="I76" s="48">
        <v>0</v>
      </c>
      <c r="J76" s="38" t="s">
        <v>165</v>
      </c>
      <c r="K76" s="44" t="s">
        <v>165</v>
      </c>
      <c r="L76" s="50" t="s">
        <v>165</v>
      </c>
      <c r="M76" s="52" t="s">
        <v>165</v>
      </c>
      <c r="N76" s="38"/>
      <c r="O76" s="48">
        <v>0</v>
      </c>
      <c r="P76" s="38" t="s">
        <v>165</v>
      </c>
      <c r="Q76" s="44" t="s">
        <v>165</v>
      </c>
      <c r="R76" s="50" t="s">
        <v>165</v>
      </c>
      <c r="S76" s="52" t="s">
        <v>165</v>
      </c>
      <c r="T76" s="45"/>
      <c r="U76" s="48">
        <v>0</v>
      </c>
      <c r="V76" s="38" t="s">
        <v>165</v>
      </c>
      <c r="W76" s="44" t="s">
        <v>165</v>
      </c>
      <c r="X76" s="50" t="s">
        <v>165</v>
      </c>
      <c r="Y76" s="52" t="s">
        <v>165</v>
      </c>
      <c r="AA76" s="48">
        <v>0</v>
      </c>
      <c r="AB76" s="38" t="s">
        <v>165</v>
      </c>
      <c r="AC76" s="44" t="s">
        <v>165</v>
      </c>
      <c r="AD76" s="50" t="s">
        <v>165</v>
      </c>
      <c r="AE76" s="52" t="s">
        <v>165</v>
      </c>
      <c r="AG76" s="48">
        <v>0</v>
      </c>
      <c r="AH76" s="38" t="s">
        <v>165</v>
      </c>
      <c r="AI76" s="44" t="s">
        <v>165</v>
      </c>
      <c r="AJ76" s="50" t="s">
        <v>165</v>
      </c>
      <c r="AK76" s="52" t="s">
        <v>165</v>
      </c>
      <c r="AL76" s="43" t="s">
        <v>231</v>
      </c>
      <c r="AM76" s="48">
        <v>0</v>
      </c>
      <c r="AN76" s="38" t="s">
        <v>165</v>
      </c>
      <c r="AO76" s="44" t="s">
        <v>165</v>
      </c>
      <c r="AP76" s="50" t="s">
        <v>165</v>
      </c>
      <c r="AQ76" s="52" t="s">
        <v>165</v>
      </c>
      <c r="AS76" s="48">
        <v>0</v>
      </c>
      <c r="AT76" s="38" t="s">
        <v>165</v>
      </c>
      <c r="AU76" s="44" t="s">
        <v>165</v>
      </c>
      <c r="AV76" s="50" t="s">
        <v>165</v>
      </c>
      <c r="AW76" s="52" t="s">
        <v>165</v>
      </c>
      <c r="AX76" s="77"/>
      <c r="AY76" s="48">
        <v>0</v>
      </c>
      <c r="AZ76" s="38" t="s">
        <v>165</v>
      </c>
      <c r="BA76" s="44" t="s">
        <v>165</v>
      </c>
      <c r="BB76" s="50" t="s">
        <v>165</v>
      </c>
      <c r="BC76" s="52" t="s">
        <v>165</v>
      </c>
      <c r="BE76" s="48">
        <v>0</v>
      </c>
      <c r="BF76" s="38" t="s">
        <v>165</v>
      </c>
      <c r="BG76" s="44" t="s">
        <v>165</v>
      </c>
      <c r="BH76" s="50" t="s">
        <v>165</v>
      </c>
      <c r="BI76" s="52" t="s">
        <v>165</v>
      </c>
      <c r="BJ76" s="38" t="s">
        <v>231</v>
      </c>
      <c r="BK76" s="48">
        <v>0</v>
      </c>
      <c r="BL76" s="38" t="s">
        <v>165</v>
      </c>
      <c r="BM76" s="44" t="s">
        <v>165</v>
      </c>
      <c r="BN76" s="50" t="s">
        <v>165</v>
      </c>
      <c r="BO76" s="52" t="s">
        <v>165</v>
      </c>
      <c r="BP76" s="107"/>
      <c r="BQ76" s="48">
        <v>0</v>
      </c>
      <c r="BR76" s="38" t="s">
        <v>165</v>
      </c>
      <c r="BS76" s="44" t="s">
        <v>165</v>
      </c>
      <c r="BT76" s="50" t="s">
        <v>165</v>
      </c>
      <c r="BU76" s="52" t="s">
        <v>165</v>
      </c>
      <c r="BV76" s="107"/>
      <c r="BW76" s="48">
        <v>0</v>
      </c>
      <c r="BX76" s="38" t="s">
        <v>165</v>
      </c>
      <c r="BY76" s="44" t="s">
        <v>165</v>
      </c>
      <c r="BZ76" s="50" t="s">
        <v>165</v>
      </c>
      <c r="CA76" s="52" t="s">
        <v>165</v>
      </c>
      <c r="CB76" s="38" t="s">
        <v>231</v>
      </c>
      <c r="CC76" s="107"/>
      <c r="CD76" s="107"/>
      <c r="CE76" s="107"/>
      <c r="CF76" s="107"/>
      <c r="CG76" s="107"/>
      <c r="CH76" s="107"/>
      <c r="CI76" s="107"/>
    </row>
    <row r="77" spans="1:87" s="72" customFormat="1" ht="12.75">
      <c r="A77" s="80" t="s">
        <v>228</v>
      </c>
      <c r="B77" s="43" t="s">
        <v>127</v>
      </c>
      <c r="C77" s="37" t="s">
        <v>128</v>
      </c>
      <c r="D77" s="37" t="s">
        <v>129</v>
      </c>
      <c r="E77" s="46">
        <f>F77*(I77+O77+U77+AA77+AG77+AM77+AS77+AY77+BE77+BK77+BQ77+BW77)</f>
        <v>0</v>
      </c>
      <c r="F77" s="44">
        <f>IF(D77="MDR",1.3,0)+IF(D77="D12",1.19,0)+IF(D77="D14",1.13,0)+IF(D77="D16",1.08,0)+IF(D77="D19",1.04,0)+IF(D77="D20",1.02,0)+IF(D77="D35",1.1,0)+IF(D77="D50",1.16,0)+IF(D77="M12",1.13,0)+IF(D77="M14",1.08,0)+IF(D77="M16",1.05,0)+IF(D77="M19",1.01,0)+IF(D77="M20",1,0)+IF(D77="M40",1.04,0)+IF(D77="M50",1.07,0)</f>
        <v>1.04</v>
      </c>
      <c r="G77" s="45">
        <f>IF(I77&gt;0,1,0)+IF(O77&gt;0,1,0)+IF(U77&gt;0,1,0)+IF(AA77&gt;0,1,0)+IF(AG77&gt;0,1,0)+IF(AM77&gt;0,1,0)+IF(AS77&gt;0,1,0)+IF(AY77&gt;0,1,0)+IF(BE77&gt;0,1,0)+IF(BK77&gt;0,1,0)+IF(BQ77&gt;0,1,0)+IF(BW77&gt;0,1,0)</f>
        <v>0</v>
      </c>
      <c r="H77" s="38" t="e">
        <f>E77/G77</f>
        <v>#DIV/0!</v>
      </c>
      <c r="I77" s="48">
        <v>0</v>
      </c>
      <c r="J77" s="38" t="s">
        <v>165</v>
      </c>
      <c r="K77" s="44" t="s">
        <v>165</v>
      </c>
      <c r="L77" s="50" t="s">
        <v>165</v>
      </c>
      <c r="M77" s="52" t="s">
        <v>165</v>
      </c>
      <c r="N77" s="38"/>
      <c r="O77" s="48">
        <v>0</v>
      </c>
      <c r="P77" s="38" t="s">
        <v>165</v>
      </c>
      <c r="Q77" s="44" t="s">
        <v>165</v>
      </c>
      <c r="R77" s="50" t="s">
        <v>165</v>
      </c>
      <c r="S77" s="52" t="s">
        <v>165</v>
      </c>
      <c r="T77" s="38"/>
      <c r="U77" s="48">
        <v>0</v>
      </c>
      <c r="V77" s="38" t="s">
        <v>165</v>
      </c>
      <c r="W77" s="44" t="s">
        <v>165</v>
      </c>
      <c r="X77" s="50" t="s">
        <v>165</v>
      </c>
      <c r="Y77" s="52" t="s">
        <v>165</v>
      </c>
      <c r="AA77" s="48">
        <v>0</v>
      </c>
      <c r="AB77" s="38" t="s">
        <v>165</v>
      </c>
      <c r="AC77" s="44" t="s">
        <v>165</v>
      </c>
      <c r="AD77" s="50" t="s">
        <v>165</v>
      </c>
      <c r="AE77" s="52" t="s">
        <v>165</v>
      </c>
      <c r="AG77" s="48">
        <v>0</v>
      </c>
      <c r="AH77" s="38" t="s">
        <v>165</v>
      </c>
      <c r="AI77" s="44" t="s">
        <v>165</v>
      </c>
      <c r="AJ77" s="50" t="s">
        <v>165</v>
      </c>
      <c r="AK77" s="52" t="s">
        <v>165</v>
      </c>
      <c r="AL77" s="43" t="s">
        <v>127</v>
      </c>
      <c r="AM77" s="48">
        <v>0</v>
      </c>
      <c r="AN77" s="38" t="s">
        <v>165</v>
      </c>
      <c r="AO77" s="44" t="s">
        <v>165</v>
      </c>
      <c r="AP77" s="50" t="s">
        <v>165</v>
      </c>
      <c r="AQ77" s="52" t="s">
        <v>165</v>
      </c>
      <c r="AS77" s="48">
        <v>0</v>
      </c>
      <c r="AT77" s="38" t="s">
        <v>165</v>
      </c>
      <c r="AU77" s="44" t="s">
        <v>165</v>
      </c>
      <c r="AV77" s="50" t="s">
        <v>165</v>
      </c>
      <c r="AW77" s="52" t="s">
        <v>165</v>
      </c>
      <c r="AY77" s="48">
        <v>0</v>
      </c>
      <c r="AZ77" s="38" t="s">
        <v>165</v>
      </c>
      <c r="BA77" s="44" t="s">
        <v>165</v>
      </c>
      <c r="BB77" s="50" t="s">
        <v>165</v>
      </c>
      <c r="BC77" s="52" t="s">
        <v>165</v>
      </c>
      <c r="BE77" s="48">
        <v>0</v>
      </c>
      <c r="BF77" s="38" t="s">
        <v>165</v>
      </c>
      <c r="BG77" s="44" t="s">
        <v>165</v>
      </c>
      <c r="BH77" s="50" t="s">
        <v>165</v>
      </c>
      <c r="BI77" s="52" t="s">
        <v>165</v>
      </c>
      <c r="BJ77" s="38" t="s">
        <v>127</v>
      </c>
      <c r="BK77" s="48">
        <v>0</v>
      </c>
      <c r="BL77" s="38" t="s">
        <v>165</v>
      </c>
      <c r="BM77" s="44" t="s">
        <v>165</v>
      </c>
      <c r="BN77" s="50" t="s">
        <v>165</v>
      </c>
      <c r="BO77" s="52" t="s">
        <v>165</v>
      </c>
      <c r="BP77" s="107"/>
      <c r="BQ77" s="48">
        <v>0</v>
      </c>
      <c r="BR77" s="38" t="s">
        <v>165</v>
      </c>
      <c r="BS77" s="44" t="s">
        <v>165</v>
      </c>
      <c r="BT77" s="50" t="s">
        <v>165</v>
      </c>
      <c r="BU77" s="52" t="s">
        <v>165</v>
      </c>
      <c r="BV77" s="107"/>
      <c r="BW77" s="48">
        <v>0</v>
      </c>
      <c r="BX77" s="38" t="s">
        <v>165</v>
      </c>
      <c r="BY77" s="44" t="s">
        <v>165</v>
      </c>
      <c r="BZ77" s="50" t="s">
        <v>165</v>
      </c>
      <c r="CA77" s="52" t="s">
        <v>165</v>
      </c>
      <c r="CB77" s="38" t="s">
        <v>127</v>
      </c>
      <c r="CC77" s="107"/>
      <c r="CD77" s="107"/>
      <c r="CE77" s="107"/>
      <c r="CF77" s="107"/>
      <c r="CG77" s="107"/>
      <c r="CH77" s="107"/>
      <c r="CI77" s="107"/>
    </row>
    <row r="78" spans="1:87" s="72" customFormat="1" ht="12.75">
      <c r="A78" s="80" t="s">
        <v>304</v>
      </c>
      <c r="B78" s="118" t="s">
        <v>130</v>
      </c>
      <c r="C78" s="119" t="s">
        <v>131</v>
      </c>
      <c r="D78" s="119" t="s">
        <v>133</v>
      </c>
      <c r="E78" s="120">
        <f>F78*(I78+O78+U78+AA78+AG78+AM78+AS78+AY78+BE78+BK78+BQ78+BW78)</f>
        <v>0</v>
      </c>
      <c r="F78" s="121">
        <f>IF(D78="MDR",1.3,0)+IF(D78="D12",1.19,0)+IF(D78="D14",1.13,0)+IF(D78="D16",1.08,0)+IF(D78="D19",1.04,0)+IF(D78="D20",1.02,0)+IF(D78="D35",1.1,0)+IF(D78="D50",1.16,0)+IF(D78="M12",1.13,0)+IF(D78="M14",1.08,0)+IF(D78="M16",1.05,0)+IF(D78="M19",1.01,0)+IF(D78="M20",1,0)+IF(D78="M40",1.04,0)+IF(D78="M50",1.07,0)</f>
        <v>1.02</v>
      </c>
      <c r="G78" s="122">
        <f>IF(I78&gt;0,1,0)+IF(O78&gt;0,1,0)+IF(U78&gt;0,1,0)+IF(AA78&gt;0,1,0)+IF(AG78&gt;0,1,0)+IF(AM78&gt;0,1,0)+IF(AS78&gt;0,1,0)+IF(AY78&gt;0,1,0)+IF(BE78&gt;0,1,0)+IF(BK78&gt;0,1,0)+IF(BQ78&gt;0,1,0)+IF(BW78&gt;0,1,0)</f>
        <v>0</v>
      </c>
      <c r="H78" s="123" t="e">
        <f>E78/G78</f>
        <v>#DIV/0!</v>
      </c>
      <c r="I78" s="124">
        <v>0</v>
      </c>
      <c r="J78" s="123" t="s">
        <v>165</v>
      </c>
      <c r="K78" s="121" t="s">
        <v>165</v>
      </c>
      <c r="L78" s="125" t="s">
        <v>165</v>
      </c>
      <c r="M78" s="126" t="s">
        <v>165</v>
      </c>
      <c r="N78" s="123"/>
      <c r="O78" s="124">
        <v>0</v>
      </c>
      <c r="P78" s="123" t="s">
        <v>165</v>
      </c>
      <c r="Q78" s="121" t="s">
        <v>165</v>
      </c>
      <c r="R78" s="125" t="s">
        <v>165</v>
      </c>
      <c r="S78" s="126" t="s">
        <v>165</v>
      </c>
      <c r="T78" s="122"/>
      <c r="U78" s="124">
        <v>0</v>
      </c>
      <c r="V78" s="123" t="s">
        <v>165</v>
      </c>
      <c r="W78" s="121" t="s">
        <v>165</v>
      </c>
      <c r="X78" s="125" t="s">
        <v>165</v>
      </c>
      <c r="Y78" s="126" t="s">
        <v>165</v>
      </c>
      <c r="Z78" s="73"/>
      <c r="AA78" s="124">
        <v>0</v>
      </c>
      <c r="AB78" s="123" t="s">
        <v>165</v>
      </c>
      <c r="AC78" s="121" t="s">
        <v>165</v>
      </c>
      <c r="AD78" s="125" t="s">
        <v>165</v>
      </c>
      <c r="AE78" s="126" t="s">
        <v>165</v>
      </c>
      <c r="AF78" s="73"/>
      <c r="AG78" s="124">
        <v>0</v>
      </c>
      <c r="AH78" s="123" t="s">
        <v>165</v>
      </c>
      <c r="AI78" s="121" t="s">
        <v>165</v>
      </c>
      <c r="AJ78" s="125" t="s">
        <v>165</v>
      </c>
      <c r="AK78" s="126" t="s">
        <v>165</v>
      </c>
      <c r="AL78" s="118" t="s">
        <v>130</v>
      </c>
      <c r="AM78" s="124">
        <v>0</v>
      </c>
      <c r="AN78" s="123" t="s">
        <v>165</v>
      </c>
      <c r="AO78" s="121" t="s">
        <v>165</v>
      </c>
      <c r="AP78" s="125" t="s">
        <v>165</v>
      </c>
      <c r="AQ78" s="126" t="s">
        <v>165</v>
      </c>
      <c r="AR78" s="73"/>
      <c r="AS78" s="124">
        <v>0</v>
      </c>
      <c r="AT78" s="123" t="s">
        <v>165</v>
      </c>
      <c r="AU78" s="121" t="s">
        <v>165</v>
      </c>
      <c r="AV78" s="125" t="s">
        <v>165</v>
      </c>
      <c r="AW78" s="126" t="s">
        <v>165</v>
      </c>
      <c r="AX78" s="76"/>
      <c r="AY78" s="124">
        <v>0</v>
      </c>
      <c r="AZ78" s="123" t="s">
        <v>165</v>
      </c>
      <c r="BA78" s="121" t="s">
        <v>165</v>
      </c>
      <c r="BB78" s="125" t="s">
        <v>165</v>
      </c>
      <c r="BC78" s="126" t="s">
        <v>165</v>
      </c>
      <c r="BD78" s="73"/>
      <c r="BE78" s="124">
        <v>0</v>
      </c>
      <c r="BF78" s="123" t="s">
        <v>165</v>
      </c>
      <c r="BG78" s="121" t="s">
        <v>165</v>
      </c>
      <c r="BH78" s="125" t="s">
        <v>165</v>
      </c>
      <c r="BI78" s="126" t="s">
        <v>165</v>
      </c>
      <c r="BJ78" s="123" t="s">
        <v>130</v>
      </c>
      <c r="BK78" s="124">
        <v>0</v>
      </c>
      <c r="BL78" s="123" t="s">
        <v>165</v>
      </c>
      <c r="BM78" s="121" t="s">
        <v>165</v>
      </c>
      <c r="BN78" s="125" t="s">
        <v>165</v>
      </c>
      <c r="BO78" s="126" t="s">
        <v>165</v>
      </c>
      <c r="BP78" s="109"/>
      <c r="BQ78" s="124">
        <v>0</v>
      </c>
      <c r="BR78" s="123" t="s">
        <v>165</v>
      </c>
      <c r="BS78" s="121" t="s">
        <v>165</v>
      </c>
      <c r="BT78" s="125" t="s">
        <v>165</v>
      </c>
      <c r="BU78" s="126" t="s">
        <v>165</v>
      </c>
      <c r="BV78" s="109"/>
      <c r="BW78" s="124">
        <v>0</v>
      </c>
      <c r="BX78" s="123" t="s">
        <v>165</v>
      </c>
      <c r="BY78" s="121" t="s">
        <v>165</v>
      </c>
      <c r="BZ78" s="125" t="s">
        <v>165</v>
      </c>
      <c r="CA78" s="126" t="s">
        <v>165</v>
      </c>
      <c r="CB78" s="123" t="s">
        <v>130</v>
      </c>
      <c r="CC78" s="107"/>
      <c r="CD78" s="107"/>
      <c r="CE78" s="107"/>
      <c r="CF78" s="107"/>
      <c r="CG78" s="107"/>
      <c r="CH78" s="107"/>
      <c r="CI78" s="107"/>
    </row>
    <row r="79" spans="1:87" s="72" customFormat="1" ht="12.75">
      <c r="A79" s="80" t="s">
        <v>229</v>
      </c>
      <c r="B79" s="43" t="s">
        <v>233</v>
      </c>
      <c r="C79" s="37" t="s">
        <v>234</v>
      </c>
      <c r="D79" s="37" t="s">
        <v>133</v>
      </c>
      <c r="E79" s="46">
        <f>F79*(I79+O79+U79+AA79+AG79+AM79+AS79+AY79+BE79+BK79+BQ79+BW79)</f>
        <v>0</v>
      </c>
      <c r="F79" s="44">
        <f>IF(D79="MDR",1.3,0)+IF(D79="D12",1.19,0)+IF(D79="D14",1.13,0)+IF(D79="D16",1.08,0)+IF(D79="D19",1.04,0)+IF(D79="D20",1.02,0)+IF(D79="D35",1.1,0)+IF(D79="D50",1.16,0)+IF(D79="M12",1.13,0)+IF(D79="M14",1.08,0)+IF(D79="M16",1.05,0)+IF(D79="M19",1.01,0)+IF(D79="M20",1,0)+IF(D79="M40",1.04,0)+IF(D79="M50",1.07,0)</f>
        <v>1.02</v>
      </c>
      <c r="G79" s="45">
        <f>IF(I79&gt;0,1,0)+IF(O79&gt;0,1,0)+IF(U79&gt;0,1,0)+IF(AA79&gt;0,1,0)+IF(AG79&gt;0,1,0)+IF(AM79&gt;0,1,0)+IF(AS79&gt;0,1,0)+IF(AY79&gt;0,1,0)+IF(BE79&gt;0,1,0)+IF(BK79&gt;0,1,0)+IF(BQ79&gt;0,1,0)+IF(BW79&gt;0,1,0)</f>
        <v>0</v>
      </c>
      <c r="H79" s="38" t="e">
        <f>E79/G79</f>
        <v>#DIV/0!</v>
      </c>
      <c r="I79" s="48">
        <v>0</v>
      </c>
      <c r="J79" s="38" t="s">
        <v>165</v>
      </c>
      <c r="K79" s="44" t="s">
        <v>165</v>
      </c>
      <c r="L79" s="50" t="s">
        <v>165</v>
      </c>
      <c r="M79" s="52" t="s">
        <v>165</v>
      </c>
      <c r="N79" s="45"/>
      <c r="O79" s="48">
        <v>0</v>
      </c>
      <c r="P79" s="38" t="s">
        <v>165</v>
      </c>
      <c r="Q79" s="44" t="s">
        <v>165</v>
      </c>
      <c r="R79" s="50" t="s">
        <v>165</v>
      </c>
      <c r="S79" s="52" t="s">
        <v>165</v>
      </c>
      <c r="T79" s="38"/>
      <c r="U79" s="48">
        <v>0</v>
      </c>
      <c r="V79" s="38" t="s">
        <v>165</v>
      </c>
      <c r="W79" s="44" t="s">
        <v>165</v>
      </c>
      <c r="X79" s="50" t="s">
        <v>165</v>
      </c>
      <c r="Y79" s="52" t="s">
        <v>165</v>
      </c>
      <c r="AA79" s="48">
        <v>0</v>
      </c>
      <c r="AB79" s="38" t="s">
        <v>165</v>
      </c>
      <c r="AC79" s="44" t="s">
        <v>165</v>
      </c>
      <c r="AD79" s="50" t="s">
        <v>165</v>
      </c>
      <c r="AE79" s="52" t="s">
        <v>165</v>
      </c>
      <c r="AG79" s="48">
        <v>0</v>
      </c>
      <c r="AH79" s="38" t="s">
        <v>165</v>
      </c>
      <c r="AI79" s="44" t="s">
        <v>165</v>
      </c>
      <c r="AJ79" s="50" t="s">
        <v>165</v>
      </c>
      <c r="AK79" s="52" t="s">
        <v>165</v>
      </c>
      <c r="AL79" s="43" t="s">
        <v>233</v>
      </c>
      <c r="AM79" s="48">
        <v>0</v>
      </c>
      <c r="AN79" s="38" t="s">
        <v>165</v>
      </c>
      <c r="AO79" s="44" t="s">
        <v>165</v>
      </c>
      <c r="AP79" s="50" t="s">
        <v>165</v>
      </c>
      <c r="AQ79" s="52" t="s">
        <v>165</v>
      </c>
      <c r="AS79" s="48">
        <v>0</v>
      </c>
      <c r="AT79" s="38" t="s">
        <v>165</v>
      </c>
      <c r="AU79" s="44" t="s">
        <v>165</v>
      </c>
      <c r="AV79" s="50" t="s">
        <v>165</v>
      </c>
      <c r="AW79" s="52" t="s">
        <v>165</v>
      </c>
      <c r="AY79" s="48">
        <v>0</v>
      </c>
      <c r="AZ79" s="38" t="s">
        <v>165</v>
      </c>
      <c r="BA79" s="44" t="s">
        <v>165</v>
      </c>
      <c r="BB79" s="50" t="s">
        <v>165</v>
      </c>
      <c r="BC79" s="52" t="s">
        <v>165</v>
      </c>
      <c r="BE79" s="48">
        <v>0</v>
      </c>
      <c r="BF79" s="38" t="s">
        <v>165</v>
      </c>
      <c r="BG79" s="44" t="s">
        <v>165</v>
      </c>
      <c r="BH79" s="50" t="s">
        <v>165</v>
      </c>
      <c r="BI79" s="52" t="s">
        <v>165</v>
      </c>
      <c r="BJ79" s="38" t="s">
        <v>233</v>
      </c>
      <c r="BK79" s="48">
        <v>0</v>
      </c>
      <c r="BL79" s="38" t="s">
        <v>165</v>
      </c>
      <c r="BM79" s="44" t="s">
        <v>165</v>
      </c>
      <c r="BN79" s="50" t="s">
        <v>165</v>
      </c>
      <c r="BO79" s="52" t="s">
        <v>165</v>
      </c>
      <c r="BP79" s="107"/>
      <c r="BQ79" s="48">
        <v>0</v>
      </c>
      <c r="BR79" s="38" t="s">
        <v>165</v>
      </c>
      <c r="BS79" s="44" t="s">
        <v>165</v>
      </c>
      <c r="BT79" s="50" t="s">
        <v>165</v>
      </c>
      <c r="BU79" s="52" t="s">
        <v>165</v>
      </c>
      <c r="BV79" s="107"/>
      <c r="BW79" s="48">
        <v>0</v>
      </c>
      <c r="BX79" s="38" t="s">
        <v>165</v>
      </c>
      <c r="BY79" s="44" t="s">
        <v>165</v>
      </c>
      <c r="BZ79" s="50" t="s">
        <v>165</v>
      </c>
      <c r="CA79" s="52" t="s">
        <v>165</v>
      </c>
      <c r="CB79" s="38" t="s">
        <v>233</v>
      </c>
      <c r="CC79" s="107"/>
      <c r="CD79" s="107"/>
      <c r="CE79" s="107"/>
      <c r="CF79" s="107"/>
      <c r="CG79" s="107"/>
      <c r="CH79" s="107"/>
      <c r="CI79" s="107"/>
    </row>
    <row r="80" spans="1:87" s="72" customFormat="1" ht="12.75">
      <c r="A80" s="80" t="s">
        <v>230</v>
      </c>
      <c r="B80" s="43" t="s">
        <v>167</v>
      </c>
      <c r="C80" s="37" t="s">
        <v>168</v>
      </c>
      <c r="D80" s="37" t="s">
        <v>133</v>
      </c>
      <c r="E80" s="46">
        <f>F80*(I80+O80+U80+AA80+AG80+AM80+AS80+AY80+BE80+BK80+BQ80+BW80)</f>
        <v>0</v>
      </c>
      <c r="F80" s="44">
        <f>IF(D80="MDR",1.3,0)+IF(D80="D12",1.19,0)+IF(D80="D14",1.13,0)+IF(D80="D16",1.08,0)+IF(D80="D19",1.04,0)+IF(D80="D20",1.02,0)+IF(D80="D35",1.1,0)+IF(D80="D50",1.16,0)+IF(D80="M12",1.13,0)+IF(D80="M14",1.08,0)+IF(D80="M16",1.05,0)+IF(D80="M19",1.01,0)+IF(D80="M20",1,0)+IF(D80="M40",1.04,0)+IF(D80="M50",1.07,0)</f>
        <v>1.02</v>
      </c>
      <c r="G80" s="45">
        <f>IF(I80&gt;0,1,0)+IF(O80&gt;0,1,0)+IF(U80&gt;0,1,0)+IF(AA80&gt;0,1,0)+IF(AG80&gt;0,1,0)+IF(AM80&gt;0,1,0)+IF(AS80&gt;0,1,0)+IF(AY80&gt;0,1,0)+IF(BE80&gt;0,1,0)+IF(BK80&gt;0,1,0)+IF(BQ80&gt;0,1,0)+IF(BW80&gt;0,1,0)</f>
        <v>0</v>
      </c>
      <c r="H80" s="38" t="e">
        <f>E80/G80</f>
        <v>#DIV/0!</v>
      </c>
      <c r="I80" s="48">
        <v>0</v>
      </c>
      <c r="J80" s="38" t="s">
        <v>165</v>
      </c>
      <c r="K80" s="44" t="s">
        <v>165</v>
      </c>
      <c r="L80" s="50" t="s">
        <v>165</v>
      </c>
      <c r="M80" s="52" t="s">
        <v>165</v>
      </c>
      <c r="N80" s="38"/>
      <c r="O80" s="48">
        <v>0</v>
      </c>
      <c r="P80" s="38" t="s">
        <v>165</v>
      </c>
      <c r="Q80" s="44" t="s">
        <v>165</v>
      </c>
      <c r="R80" s="50" t="s">
        <v>165</v>
      </c>
      <c r="S80" s="52" t="s">
        <v>165</v>
      </c>
      <c r="T80" s="45"/>
      <c r="U80" s="48">
        <v>0</v>
      </c>
      <c r="V80" s="38" t="s">
        <v>165</v>
      </c>
      <c r="W80" s="44" t="s">
        <v>165</v>
      </c>
      <c r="X80" s="50" t="s">
        <v>165</v>
      </c>
      <c r="Y80" s="52" t="s">
        <v>165</v>
      </c>
      <c r="AA80" s="48">
        <v>0</v>
      </c>
      <c r="AB80" s="38" t="s">
        <v>165</v>
      </c>
      <c r="AC80" s="44" t="s">
        <v>165</v>
      </c>
      <c r="AD80" s="50" t="s">
        <v>165</v>
      </c>
      <c r="AE80" s="52" t="s">
        <v>165</v>
      </c>
      <c r="AG80" s="48">
        <v>0</v>
      </c>
      <c r="AH80" s="38" t="s">
        <v>165</v>
      </c>
      <c r="AI80" s="44" t="s">
        <v>165</v>
      </c>
      <c r="AJ80" s="50" t="s">
        <v>165</v>
      </c>
      <c r="AK80" s="52" t="s">
        <v>165</v>
      </c>
      <c r="AL80" s="43" t="s">
        <v>167</v>
      </c>
      <c r="AM80" s="48">
        <v>0</v>
      </c>
      <c r="AN80" s="38" t="s">
        <v>165</v>
      </c>
      <c r="AO80" s="44" t="s">
        <v>165</v>
      </c>
      <c r="AP80" s="50" t="s">
        <v>165</v>
      </c>
      <c r="AQ80" s="52" t="s">
        <v>165</v>
      </c>
      <c r="AS80" s="48">
        <v>0</v>
      </c>
      <c r="AT80" s="38" t="s">
        <v>165</v>
      </c>
      <c r="AU80" s="44" t="s">
        <v>165</v>
      </c>
      <c r="AV80" s="50" t="s">
        <v>165</v>
      </c>
      <c r="AW80" s="52" t="s">
        <v>165</v>
      </c>
      <c r="AY80" s="48">
        <v>0</v>
      </c>
      <c r="AZ80" s="38" t="s">
        <v>165</v>
      </c>
      <c r="BA80" s="44" t="s">
        <v>165</v>
      </c>
      <c r="BB80" s="50" t="s">
        <v>165</v>
      </c>
      <c r="BC80" s="52" t="s">
        <v>165</v>
      </c>
      <c r="BE80" s="48">
        <v>0</v>
      </c>
      <c r="BF80" s="38" t="s">
        <v>165</v>
      </c>
      <c r="BG80" s="44" t="s">
        <v>165</v>
      </c>
      <c r="BH80" s="50" t="s">
        <v>165</v>
      </c>
      <c r="BI80" s="52" t="s">
        <v>165</v>
      </c>
      <c r="BJ80" s="38" t="s">
        <v>167</v>
      </c>
      <c r="BK80" s="48">
        <v>0</v>
      </c>
      <c r="BL80" s="38" t="s">
        <v>165</v>
      </c>
      <c r="BM80" s="44" t="s">
        <v>165</v>
      </c>
      <c r="BN80" s="50" t="s">
        <v>165</v>
      </c>
      <c r="BO80" s="52" t="s">
        <v>165</v>
      </c>
      <c r="BP80" s="107"/>
      <c r="BQ80" s="48">
        <v>0</v>
      </c>
      <c r="BR80" s="38" t="s">
        <v>165</v>
      </c>
      <c r="BS80" s="44" t="s">
        <v>165</v>
      </c>
      <c r="BT80" s="50" t="s">
        <v>165</v>
      </c>
      <c r="BU80" s="52" t="s">
        <v>165</v>
      </c>
      <c r="BV80" s="107"/>
      <c r="BW80" s="48">
        <v>0</v>
      </c>
      <c r="BX80" s="38" t="s">
        <v>165</v>
      </c>
      <c r="BY80" s="44" t="s">
        <v>165</v>
      </c>
      <c r="BZ80" s="50" t="s">
        <v>165</v>
      </c>
      <c r="CA80" s="52" t="s">
        <v>165</v>
      </c>
      <c r="CB80" s="38" t="s">
        <v>167</v>
      </c>
      <c r="CC80" s="107"/>
      <c r="CD80" s="107"/>
      <c r="CE80" s="107"/>
      <c r="CF80" s="107"/>
      <c r="CG80" s="107"/>
      <c r="CH80" s="107"/>
      <c r="CI80" s="107"/>
    </row>
    <row r="81" spans="1:87" s="72" customFormat="1" ht="12.75">
      <c r="A81" s="80" t="s">
        <v>240</v>
      </c>
      <c r="B81" s="43" t="s">
        <v>190</v>
      </c>
      <c r="C81" s="37" t="s">
        <v>191</v>
      </c>
      <c r="D81" s="37" t="s">
        <v>133</v>
      </c>
      <c r="E81" s="46">
        <f>F81*(I81+O81+U81+AA81+AG81+AM81+AS81+AY81+BE81+BK81+BQ81+BW81)</f>
        <v>0</v>
      </c>
      <c r="F81" s="44">
        <f>IF(D81="MDR",1.3,0)+IF(D81="D12",1.19,0)+IF(D81="D14",1.13,0)+IF(D81="D16",1.08,0)+IF(D81="D19",1.04,0)+IF(D81="D20",1.02,0)+IF(D81="D35",1.1,0)+IF(D81="D50",1.16,0)+IF(D81="M12",1.13,0)+IF(D81="M14",1.08,0)+IF(D81="M16",1.05,0)+IF(D81="M19",1.01,0)+IF(D81="M20",1,0)+IF(D81="M40",1.04,0)+IF(D81="M50",1.07,0)</f>
        <v>1.02</v>
      </c>
      <c r="G81" s="45">
        <f>IF(I81&gt;0,1,0)+IF(O81&gt;0,1,0)+IF(U81&gt;0,1,0)+IF(AA81&gt;0,1,0)+IF(AG81&gt;0,1,0)+IF(AM81&gt;0,1,0)+IF(AS81&gt;0,1,0)+IF(AY81&gt;0,1,0)+IF(BE81&gt;0,1,0)+IF(BK81&gt;0,1,0)+IF(BQ81&gt;0,1,0)+IF(BW81&gt;0,1,0)</f>
        <v>0</v>
      </c>
      <c r="H81" s="38" t="e">
        <f>E81/G81</f>
        <v>#DIV/0!</v>
      </c>
      <c r="I81" s="48">
        <v>0</v>
      </c>
      <c r="J81" s="38" t="s">
        <v>165</v>
      </c>
      <c r="K81" s="44" t="s">
        <v>165</v>
      </c>
      <c r="L81" s="50" t="s">
        <v>165</v>
      </c>
      <c r="M81" s="52" t="s">
        <v>165</v>
      </c>
      <c r="N81" s="38"/>
      <c r="O81" s="48">
        <v>0</v>
      </c>
      <c r="P81" s="38" t="s">
        <v>165</v>
      </c>
      <c r="Q81" s="44" t="s">
        <v>165</v>
      </c>
      <c r="R81" s="50" t="s">
        <v>165</v>
      </c>
      <c r="S81" s="52" t="s">
        <v>165</v>
      </c>
      <c r="T81" s="45"/>
      <c r="U81" s="48">
        <v>0</v>
      </c>
      <c r="V81" s="38" t="s">
        <v>165</v>
      </c>
      <c r="W81" s="44" t="s">
        <v>165</v>
      </c>
      <c r="X81" s="50" t="s">
        <v>165</v>
      </c>
      <c r="Y81" s="52" t="s">
        <v>165</v>
      </c>
      <c r="AA81" s="48">
        <v>0</v>
      </c>
      <c r="AB81" s="38" t="s">
        <v>165</v>
      </c>
      <c r="AC81" s="44" t="s">
        <v>165</v>
      </c>
      <c r="AD81" s="50" t="s">
        <v>165</v>
      </c>
      <c r="AE81" s="52" t="s">
        <v>165</v>
      </c>
      <c r="AG81" s="48">
        <v>0</v>
      </c>
      <c r="AH81" s="38" t="s">
        <v>165</v>
      </c>
      <c r="AI81" s="44" t="s">
        <v>165</v>
      </c>
      <c r="AJ81" s="50" t="s">
        <v>165</v>
      </c>
      <c r="AK81" s="52" t="s">
        <v>165</v>
      </c>
      <c r="AL81" s="43" t="s">
        <v>190</v>
      </c>
      <c r="AM81" s="48">
        <v>0</v>
      </c>
      <c r="AN81" s="38" t="s">
        <v>165</v>
      </c>
      <c r="AO81" s="44" t="s">
        <v>165</v>
      </c>
      <c r="AP81" s="50" t="s">
        <v>165</v>
      </c>
      <c r="AQ81" s="52" t="s">
        <v>165</v>
      </c>
      <c r="AS81" s="48">
        <v>0</v>
      </c>
      <c r="AT81" s="38" t="s">
        <v>165</v>
      </c>
      <c r="AU81" s="44" t="s">
        <v>165</v>
      </c>
      <c r="AV81" s="50" t="s">
        <v>165</v>
      </c>
      <c r="AW81" s="52" t="s">
        <v>165</v>
      </c>
      <c r="AY81" s="48">
        <v>0</v>
      </c>
      <c r="AZ81" s="38" t="s">
        <v>165</v>
      </c>
      <c r="BA81" s="44" t="s">
        <v>165</v>
      </c>
      <c r="BB81" s="50" t="s">
        <v>165</v>
      </c>
      <c r="BC81" s="52" t="s">
        <v>165</v>
      </c>
      <c r="BE81" s="48">
        <v>0</v>
      </c>
      <c r="BF81" s="38" t="s">
        <v>165</v>
      </c>
      <c r="BG81" s="44" t="s">
        <v>165</v>
      </c>
      <c r="BH81" s="50" t="s">
        <v>165</v>
      </c>
      <c r="BI81" s="52" t="s">
        <v>165</v>
      </c>
      <c r="BJ81" s="38" t="s">
        <v>190</v>
      </c>
      <c r="BK81" s="48">
        <v>0</v>
      </c>
      <c r="BL81" s="38" t="s">
        <v>165</v>
      </c>
      <c r="BM81" s="44" t="s">
        <v>165</v>
      </c>
      <c r="BN81" s="50" t="s">
        <v>165</v>
      </c>
      <c r="BO81" s="52" t="s">
        <v>165</v>
      </c>
      <c r="BP81" s="107"/>
      <c r="BQ81" s="48">
        <v>0</v>
      </c>
      <c r="BR81" s="38" t="s">
        <v>165</v>
      </c>
      <c r="BS81" s="44" t="s">
        <v>165</v>
      </c>
      <c r="BT81" s="50" t="s">
        <v>165</v>
      </c>
      <c r="BU81" s="52" t="s">
        <v>165</v>
      </c>
      <c r="BV81" s="107"/>
      <c r="BW81" s="48">
        <v>0</v>
      </c>
      <c r="BX81" s="38" t="s">
        <v>165</v>
      </c>
      <c r="BY81" s="44" t="s">
        <v>165</v>
      </c>
      <c r="BZ81" s="50" t="s">
        <v>165</v>
      </c>
      <c r="CA81" s="52" t="s">
        <v>165</v>
      </c>
      <c r="CB81" s="38" t="s">
        <v>190</v>
      </c>
      <c r="CC81" s="107"/>
      <c r="CD81" s="107"/>
      <c r="CE81" s="107"/>
      <c r="CF81" s="107"/>
      <c r="CG81" s="107"/>
      <c r="CH81" s="107"/>
      <c r="CI81" s="107"/>
    </row>
    <row r="82" spans="1:87" s="72" customFormat="1" ht="12.75">
      <c r="A82" s="80" t="s">
        <v>242</v>
      </c>
      <c r="B82" s="43" t="s">
        <v>134</v>
      </c>
      <c r="C82" s="37" t="s">
        <v>135</v>
      </c>
      <c r="D82" s="37" t="s">
        <v>133</v>
      </c>
      <c r="E82" s="46">
        <f>F82*(I82+O82+U82+AA82+AG82+AM82+AS82+AY82+BE82+BK82+BQ82+BW82)</f>
        <v>0</v>
      </c>
      <c r="F82" s="44">
        <f>IF(D82="MDR",1.3,0)+IF(D82="D12",1.19,0)+IF(D82="D14",1.13,0)+IF(D82="D16",1.08,0)+IF(D82="D19",1.04,0)+IF(D82="D20",1.02,0)+IF(D82="D35",1.1,0)+IF(D82="D50",1.16,0)+IF(D82="M12",1.13,0)+IF(D82="M14",1.08,0)+IF(D82="M16",1.05,0)+IF(D82="M19",1.01,0)+IF(D82="M20",1,0)+IF(D82="M40",1.04,0)+IF(D82="M50",1.07,0)</f>
        <v>1.02</v>
      </c>
      <c r="G82" s="45">
        <f>IF(I82&gt;0,1,0)+IF(O82&gt;0,1,0)+IF(U82&gt;0,1,0)+IF(AA82&gt;0,1,0)+IF(AG82&gt;0,1,0)+IF(AM82&gt;0,1,0)+IF(AS82&gt;0,1,0)+IF(AY82&gt;0,1,0)+IF(BE82&gt;0,1,0)+IF(BK82&gt;0,1,0)+IF(BQ82&gt;0,1,0)+IF(BW82&gt;0,1,0)</f>
        <v>0</v>
      </c>
      <c r="H82" s="38" t="e">
        <f>E82/G82</f>
        <v>#DIV/0!</v>
      </c>
      <c r="I82" s="48">
        <v>0</v>
      </c>
      <c r="J82" s="38" t="s">
        <v>165</v>
      </c>
      <c r="K82" s="44" t="s">
        <v>165</v>
      </c>
      <c r="L82" s="50" t="s">
        <v>165</v>
      </c>
      <c r="M82" s="52" t="s">
        <v>165</v>
      </c>
      <c r="N82" s="74"/>
      <c r="O82" s="48">
        <v>0</v>
      </c>
      <c r="P82" s="38" t="s">
        <v>165</v>
      </c>
      <c r="Q82" s="44" t="s">
        <v>165</v>
      </c>
      <c r="R82" s="50" t="s">
        <v>165</v>
      </c>
      <c r="S82" s="52" t="s">
        <v>165</v>
      </c>
      <c r="T82" s="45"/>
      <c r="U82" s="48">
        <v>0</v>
      </c>
      <c r="V82" s="38" t="s">
        <v>165</v>
      </c>
      <c r="W82" s="44" t="s">
        <v>165</v>
      </c>
      <c r="X82" s="50" t="s">
        <v>165</v>
      </c>
      <c r="Y82" s="52" t="s">
        <v>165</v>
      </c>
      <c r="AA82" s="48">
        <v>0</v>
      </c>
      <c r="AB82" s="38" t="s">
        <v>165</v>
      </c>
      <c r="AC82" s="44" t="s">
        <v>165</v>
      </c>
      <c r="AD82" s="50" t="s">
        <v>165</v>
      </c>
      <c r="AE82" s="52" t="s">
        <v>165</v>
      </c>
      <c r="AG82" s="48">
        <v>0</v>
      </c>
      <c r="AH82" s="38" t="s">
        <v>165</v>
      </c>
      <c r="AI82" s="44" t="s">
        <v>165</v>
      </c>
      <c r="AJ82" s="50" t="s">
        <v>165</v>
      </c>
      <c r="AK82" s="52" t="s">
        <v>165</v>
      </c>
      <c r="AL82" s="43" t="s">
        <v>134</v>
      </c>
      <c r="AM82" s="48">
        <v>0</v>
      </c>
      <c r="AN82" s="38" t="s">
        <v>165</v>
      </c>
      <c r="AO82" s="44" t="s">
        <v>165</v>
      </c>
      <c r="AP82" s="50" t="s">
        <v>165</v>
      </c>
      <c r="AQ82" s="52" t="s">
        <v>165</v>
      </c>
      <c r="AS82" s="48">
        <v>0</v>
      </c>
      <c r="AT82" s="38" t="s">
        <v>165</v>
      </c>
      <c r="AU82" s="44" t="s">
        <v>165</v>
      </c>
      <c r="AV82" s="50" t="s">
        <v>165</v>
      </c>
      <c r="AW82" s="52" t="s">
        <v>165</v>
      </c>
      <c r="AY82" s="48">
        <v>0</v>
      </c>
      <c r="AZ82" s="38" t="s">
        <v>165</v>
      </c>
      <c r="BA82" s="44" t="s">
        <v>165</v>
      </c>
      <c r="BB82" s="50" t="s">
        <v>165</v>
      </c>
      <c r="BC82" s="52" t="s">
        <v>165</v>
      </c>
      <c r="BE82" s="48">
        <v>0</v>
      </c>
      <c r="BF82" s="38" t="s">
        <v>165</v>
      </c>
      <c r="BG82" s="44" t="s">
        <v>165</v>
      </c>
      <c r="BH82" s="50" t="s">
        <v>165</v>
      </c>
      <c r="BI82" s="52" t="s">
        <v>165</v>
      </c>
      <c r="BJ82" s="38" t="s">
        <v>134</v>
      </c>
      <c r="BK82" s="48">
        <v>0</v>
      </c>
      <c r="BL82" s="38" t="s">
        <v>165</v>
      </c>
      <c r="BM82" s="44" t="s">
        <v>165</v>
      </c>
      <c r="BN82" s="50" t="s">
        <v>165</v>
      </c>
      <c r="BO82" s="52" t="s">
        <v>165</v>
      </c>
      <c r="BP82" s="107"/>
      <c r="BQ82" s="48">
        <v>0</v>
      </c>
      <c r="BR82" s="38" t="s">
        <v>165</v>
      </c>
      <c r="BS82" s="44" t="s">
        <v>165</v>
      </c>
      <c r="BT82" s="50" t="s">
        <v>165</v>
      </c>
      <c r="BU82" s="52" t="s">
        <v>165</v>
      </c>
      <c r="BV82" s="107"/>
      <c r="BW82" s="48">
        <v>0</v>
      </c>
      <c r="BX82" s="38" t="s">
        <v>165</v>
      </c>
      <c r="BY82" s="44" t="s">
        <v>165</v>
      </c>
      <c r="BZ82" s="50" t="s">
        <v>165</v>
      </c>
      <c r="CA82" s="52" t="s">
        <v>165</v>
      </c>
      <c r="CB82" s="38" t="s">
        <v>134</v>
      </c>
      <c r="CC82" s="107"/>
      <c r="CD82" s="107"/>
      <c r="CE82" s="107"/>
      <c r="CF82" s="107"/>
      <c r="CG82" s="107"/>
      <c r="CH82" s="107"/>
      <c r="CI82" s="107"/>
    </row>
    <row r="83" spans="1:87" s="72" customFormat="1" ht="12.75">
      <c r="A83" s="80" t="s">
        <v>243</v>
      </c>
      <c r="B83" s="118" t="s">
        <v>149</v>
      </c>
      <c r="C83" s="119" t="s">
        <v>150</v>
      </c>
      <c r="D83" s="119" t="s">
        <v>65</v>
      </c>
      <c r="E83" s="120">
        <f>F83*(I83+O83+U83+AA83+AG83+AM83+AS83+AY83+BE83+BK83+BQ83+BW83)</f>
        <v>0</v>
      </c>
      <c r="F83" s="121">
        <f>IF(D83="MDR",1.3,0)+IF(D83="D12",1.19,0)+IF(D83="D14",1.13,0)+IF(D83="D16",1.08,0)+IF(D83="D19",1.04,0)+IF(D83="D20",1.02,0)+IF(D83="D35",1.1,0)+IF(D83="D50",1.16,0)+IF(D83="M12",1.13,0)+IF(D83="M14",1.08,0)+IF(D83="M16",1.05,0)+IF(D83="M19",1.01,0)+IF(D83="M20",1,0)+IF(D83="M40",1.04,0)+IF(D83="M50",1.07,0)</f>
        <v>1.1</v>
      </c>
      <c r="G83" s="122">
        <f>IF(I83&gt;0,1,0)+IF(O83&gt;0,1,0)+IF(U83&gt;0,1,0)+IF(AA83&gt;0,1,0)+IF(AG83&gt;0,1,0)+IF(AM83&gt;0,1,0)+IF(AS83&gt;0,1,0)+IF(AY83&gt;0,1,0)+IF(BE83&gt;0,1,0)+IF(BK83&gt;0,1,0)+IF(BQ83&gt;0,1,0)+IF(BW83&gt;0,1,0)</f>
        <v>0</v>
      </c>
      <c r="H83" s="123" t="e">
        <f>E83/G83</f>
        <v>#DIV/0!</v>
      </c>
      <c r="I83" s="124">
        <v>0</v>
      </c>
      <c r="J83" s="123" t="s">
        <v>165</v>
      </c>
      <c r="K83" s="121" t="s">
        <v>165</v>
      </c>
      <c r="L83" s="125" t="s">
        <v>165</v>
      </c>
      <c r="M83" s="126" t="s">
        <v>165</v>
      </c>
      <c r="N83" s="123"/>
      <c r="O83" s="124">
        <v>0</v>
      </c>
      <c r="P83" s="123" t="s">
        <v>165</v>
      </c>
      <c r="Q83" s="121" t="s">
        <v>165</v>
      </c>
      <c r="R83" s="125" t="s">
        <v>165</v>
      </c>
      <c r="S83" s="126" t="s">
        <v>165</v>
      </c>
      <c r="T83" s="122"/>
      <c r="U83" s="124">
        <v>0</v>
      </c>
      <c r="V83" s="123" t="s">
        <v>165</v>
      </c>
      <c r="W83" s="121" t="s">
        <v>165</v>
      </c>
      <c r="X83" s="125" t="s">
        <v>165</v>
      </c>
      <c r="Y83" s="126" t="s">
        <v>165</v>
      </c>
      <c r="Z83" s="73"/>
      <c r="AA83" s="124">
        <v>0</v>
      </c>
      <c r="AB83" s="123" t="s">
        <v>165</v>
      </c>
      <c r="AC83" s="121" t="s">
        <v>165</v>
      </c>
      <c r="AD83" s="125" t="s">
        <v>165</v>
      </c>
      <c r="AE83" s="126" t="s">
        <v>165</v>
      </c>
      <c r="AF83" s="73"/>
      <c r="AG83" s="124">
        <v>0</v>
      </c>
      <c r="AH83" s="123" t="s">
        <v>165</v>
      </c>
      <c r="AI83" s="121" t="s">
        <v>165</v>
      </c>
      <c r="AJ83" s="125" t="s">
        <v>165</v>
      </c>
      <c r="AK83" s="126" t="s">
        <v>165</v>
      </c>
      <c r="AL83" s="118" t="s">
        <v>149</v>
      </c>
      <c r="AM83" s="124">
        <v>0</v>
      </c>
      <c r="AN83" s="123" t="s">
        <v>165</v>
      </c>
      <c r="AO83" s="121" t="s">
        <v>165</v>
      </c>
      <c r="AP83" s="125" t="s">
        <v>165</v>
      </c>
      <c r="AQ83" s="126" t="s">
        <v>165</v>
      </c>
      <c r="AR83" s="73"/>
      <c r="AS83" s="124">
        <v>0</v>
      </c>
      <c r="AT83" s="123" t="s">
        <v>165</v>
      </c>
      <c r="AU83" s="121" t="s">
        <v>165</v>
      </c>
      <c r="AV83" s="125" t="s">
        <v>165</v>
      </c>
      <c r="AW83" s="126" t="s">
        <v>165</v>
      </c>
      <c r="AX83" s="73"/>
      <c r="AY83" s="124">
        <v>0</v>
      </c>
      <c r="AZ83" s="123" t="s">
        <v>165</v>
      </c>
      <c r="BA83" s="121" t="s">
        <v>165</v>
      </c>
      <c r="BB83" s="125" t="s">
        <v>165</v>
      </c>
      <c r="BC83" s="126" t="s">
        <v>165</v>
      </c>
      <c r="BD83" s="73"/>
      <c r="BE83" s="124">
        <v>0</v>
      </c>
      <c r="BF83" s="123" t="s">
        <v>165</v>
      </c>
      <c r="BG83" s="121" t="s">
        <v>165</v>
      </c>
      <c r="BH83" s="125" t="s">
        <v>165</v>
      </c>
      <c r="BI83" s="126" t="s">
        <v>165</v>
      </c>
      <c r="BJ83" s="123" t="s">
        <v>149</v>
      </c>
      <c r="BK83" s="124">
        <v>0</v>
      </c>
      <c r="BL83" s="123" t="s">
        <v>165</v>
      </c>
      <c r="BM83" s="121" t="s">
        <v>165</v>
      </c>
      <c r="BN83" s="125" t="s">
        <v>165</v>
      </c>
      <c r="BO83" s="126" t="s">
        <v>165</v>
      </c>
      <c r="BP83" s="109"/>
      <c r="BQ83" s="124">
        <v>0</v>
      </c>
      <c r="BR83" s="123" t="s">
        <v>165</v>
      </c>
      <c r="BS83" s="121" t="s">
        <v>165</v>
      </c>
      <c r="BT83" s="125" t="s">
        <v>165</v>
      </c>
      <c r="BU83" s="126" t="s">
        <v>165</v>
      </c>
      <c r="BV83" s="109"/>
      <c r="BW83" s="124">
        <v>0</v>
      </c>
      <c r="BX83" s="123" t="s">
        <v>165</v>
      </c>
      <c r="BY83" s="121" t="s">
        <v>165</v>
      </c>
      <c r="BZ83" s="125" t="s">
        <v>165</v>
      </c>
      <c r="CA83" s="126" t="s">
        <v>165</v>
      </c>
      <c r="CB83" s="123" t="s">
        <v>149</v>
      </c>
      <c r="CC83" s="107"/>
      <c r="CD83" s="107"/>
      <c r="CE83" s="107"/>
      <c r="CF83" s="107"/>
      <c r="CG83" s="107"/>
      <c r="CH83" s="107"/>
      <c r="CI83" s="107"/>
    </row>
    <row r="84" spans="1:87" s="72" customFormat="1" ht="12.75">
      <c r="A84" s="80" t="s">
        <v>244</v>
      </c>
      <c r="B84" s="43" t="s">
        <v>235</v>
      </c>
      <c r="C84" s="37" t="s">
        <v>236</v>
      </c>
      <c r="D84" s="37" t="s">
        <v>65</v>
      </c>
      <c r="E84" s="46">
        <f>F84*(I84+O84+U84+AA84+AG84+AM84+AS84+AY84+BE84+BK84+BQ84+BW84)</f>
        <v>0</v>
      </c>
      <c r="F84" s="44">
        <f>IF(D84="MDR",1.3,0)+IF(D84="D12",1.19,0)+IF(D84="D14",1.13,0)+IF(D84="D16",1.08,0)+IF(D84="D19",1.04,0)+IF(D84="D20",1.02,0)+IF(D84="D35",1.1,0)+IF(D84="D50",1.16,0)+IF(D84="M12",1.13,0)+IF(D84="M14",1.08,0)+IF(D84="M16",1.05,0)+IF(D84="M19",1.01,0)+IF(D84="M20",1,0)+IF(D84="M40",1.04,0)+IF(D84="M50",1.07,0)</f>
        <v>1.1</v>
      </c>
      <c r="G84" s="45">
        <f>IF(I84&gt;0,1,0)+IF(O84&gt;0,1,0)+IF(U84&gt;0,1,0)+IF(AA84&gt;0,1,0)+IF(AG84&gt;0,1,0)+IF(AM84&gt;0,1,0)+IF(AS84&gt;0,1,0)+IF(AY84&gt;0,1,0)+IF(BE84&gt;0,1,0)+IF(BK84&gt;0,1,0)+IF(BQ84&gt;0,1,0)+IF(BW84&gt;0,1,0)</f>
        <v>0</v>
      </c>
      <c r="H84" s="38" t="e">
        <f>E84/G84</f>
        <v>#DIV/0!</v>
      </c>
      <c r="I84" s="48">
        <v>0</v>
      </c>
      <c r="J84" s="38" t="s">
        <v>165</v>
      </c>
      <c r="K84" s="44" t="s">
        <v>165</v>
      </c>
      <c r="L84" s="50" t="s">
        <v>165</v>
      </c>
      <c r="M84" s="52" t="s">
        <v>165</v>
      </c>
      <c r="N84" s="38"/>
      <c r="O84" s="48">
        <v>0</v>
      </c>
      <c r="P84" s="38" t="s">
        <v>165</v>
      </c>
      <c r="Q84" s="44" t="s">
        <v>165</v>
      </c>
      <c r="R84" s="50" t="s">
        <v>165</v>
      </c>
      <c r="S84" s="52" t="s">
        <v>165</v>
      </c>
      <c r="T84" s="45"/>
      <c r="U84" s="48">
        <v>0</v>
      </c>
      <c r="V84" s="38" t="s">
        <v>165</v>
      </c>
      <c r="W84" s="44" t="s">
        <v>165</v>
      </c>
      <c r="X84" s="50" t="s">
        <v>165</v>
      </c>
      <c r="Y84" s="52" t="s">
        <v>165</v>
      </c>
      <c r="AA84" s="48">
        <v>0</v>
      </c>
      <c r="AB84" s="38" t="s">
        <v>165</v>
      </c>
      <c r="AC84" s="44" t="s">
        <v>165</v>
      </c>
      <c r="AD84" s="50" t="s">
        <v>165</v>
      </c>
      <c r="AE84" s="52" t="s">
        <v>165</v>
      </c>
      <c r="AG84" s="48">
        <v>0</v>
      </c>
      <c r="AH84" s="38" t="s">
        <v>165</v>
      </c>
      <c r="AI84" s="44" t="s">
        <v>165</v>
      </c>
      <c r="AJ84" s="50" t="s">
        <v>165</v>
      </c>
      <c r="AK84" s="52" t="s">
        <v>165</v>
      </c>
      <c r="AL84" s="43" t="s">
        <v>235</v>
      </c>
      <c r="AM84" s="48">
        <v>0</v>
      </c>
      <c r="AN84" s="38" t="s">
        <v>165</v>
      </c>
      <c r="AO84" s="44" t="s">
        <v>165</v>
      </c>
      <c r="AP84" s="50" t="s">
        <v>165</v>
      </c>
      <c r="AQ84" s="52" t="s">
        <v>165</v>
      </c>
      <c r="AS84" s="48">
        <v>0</v>
      </c>
      <c r="AT84" s="38" t="s">
        <v>165</v>
      </c>
      <c r="AU84" s="44" t="s">
        <v>165</v>
      </c>
      <c r="AV84" s="50" t="s">
        <v>165</v>
      </c>
      <c r="AW84" s="52" t="s">
        <v>165</v>
      </c>
      <c r="AY84" s="48">
        <v>0</v>
      </c>
      <c r="AZ84" s="38" t="s">
        <v>165</v>
      </c>
      <c r="BA84" s="44" t="s">
        <v>165</v>
      </c>
      <c r="BB84" s="50" t="s">
        <v>165</v>
      </c>
      <c r="BC84" s="52" t="s">
        <v>165</v>
      </c>
      <c r="BE84" s="48">
        <v>0</v>
      </c>
      <c r="BF84" s="38" t="s">
        <v>165</v>
      </c>
      <c r="BG84" s="44" t="s">
        <v>165</v>
      </c>
      <c r="BH84" s="50" t="s">
        <v>165</v>
      </c>
      <c r="BI84" s="52" t="s">
        <v>165</v>
      </c>
      <c r="BJ84" s="38" t="s">
        <v>235</v>
      </c>
      <c r="BK84" s="48">
        <v>0</v>
      </c>
      <c r="BL84" s="38" t="s">
        <v>165</v>
      </c>
      <c r="BM84" s="44" t="s">
        <v>165</v>
      </c>
      <c r="BN84" s="50" t="s">
        <v>165</v>
      </c>
      <c r="BO84" s="52" t="s">
        <v>165</v>
      </c>
      <c r="BP84" s="107"/>
      <c r="BQ84" s="48">
        <v>0</v>
      </c>
      <c r="BR84" s="38" t="s">
        <v>165</v>
      </c>
      <c r="BS84" s="44" t="s">
        <v>165</v>
      </c>
      <c r="BT84" s="50" t="s">
        <v>165</v>
      </c>
      <c r="BU84" s="52" t="s">
        <v>165</v>
      </c>
      <c r="BV84" s="107"/>
      <c r="BW84" s="48">
        <v>0</v>
      </c>
      <c r="BX84" s="38" t="s">
        <v>165</v>
      </c>
      <c r="BY84" s="44" t="s">
        <v>165</v>
      </c>
      <c r="BZ84" s="50" t="s">
        <v>165</v>
      </c>
      <c r="CA84" s="52" t="s">
        <v>165</v>
      </c>
      <c r="CB84" s="38" t="s">
        <v>235</v>
      </c>
      <c r="CC84" s="107"/>
      <c r="CD84" s="107"/>
      <c r="CE84" s="107"/>
      <c r="CF84" s="107"/>
      <c r="CG84" s="107"/>
      <c r="CH84" s="107"/>
      <c r="CI84" s="107"/>
    </row>
    <row r="85" spans="1:87" s="72" customFormat="1" ht="12.75">
      <c r="A85" s="80" t="s">
        <v>245</v>
      </c>
      <c r="B85" s="43" t="s">
        <v>246</v>
      </c>
      <c r="C85" s="37" t="s">
        <v>247</v>
      </c>
      <c r="D85" s="37" t="s">
        <v>65</v>
      </c>
      <c r="E85" s="46">
        <f>F85*(I85+O85+U85+AA85+AG85+AM85+AS85+AY85+BE85+BK85+BQ85+BW85)</f>
        <v>0</v>
      </c>
      <c r="F85" s="44">
        <f>IF(D85="MDR",1.3,0)+IF(D85="D12",1.19,0)+IF(D85="D14",1.13,0)+IF(D85="D16",1.08,0)+IF(D85="D19",1.04,0)+IF(D85="D20",1.02,0)+IF(D85="D35",1.1,0)+IF(D85="D50",1.16,0)+IF(D85="M12",1.13,0)+IF(D85="M14",1.08,0)+IF(D85="M16",1.05,0)+IF(D85="M19",1.01,0)+IF(D85="M20",1,0)+IF(D85="M40",1.04,0)+IF(D85="M50",1.07,0)</f>
        <v>1.1</v>
      </c>
      <c r="G85" s="45">
        <f>IF(I85&gt;0,1,0)+IF(O85&gt;0,1,0)+IF(U85&gt;0,1,0)+IF(AA85&gt;0,1,0)+IF(AG85&gt;0,1,0)+IF(AM85&gt;0,1,0)+IF(AS85&gt;0,1,0)+IF(AY85&gt;0,1,0)+IF(BE85&gt;0,1,0)+IF(BK85&gt;0,1,0)+IF(BQ85&gt;0,1,0)+IF(BW85&gt;0,1,0)</f>
        <v>0</v>
      </c>
      <c r="H85" s="38" t="e">
        <f>E85/G85</f>
        <v>#DIV/0!</v>
      </c>
      <c r="I85" s="48">
        <v>0</v>
      </c>
      <c r="J85" s="38" t="s">
        <v>165</v>
      </c>
      <c r="K85" s="44" t="s">
        <v>165</v>
      </c>
      <c r="L85" s="50" t="s">
        <v>165</v>
      </c>
      <c r="M85" s="52" t="s">
        <v>165</v>
      </c>
      <c r="N85" s="38"/>
      <c r="O85" s="48">
        <v>0</v>
      </c>
      <c r="P85" s="38" t="s">
        <v>165</v>
      </c>
      <c r="Q85" s="44" t="s">
        <v>165</v>
      </c>
      <c r="R85" s="50" t="s">
        <v>165</v>
      </c>
      <c r="S85" s="52" t="s">
        <v>165</v>
      </c>
      <c r="T85" s="45"/>
      <c r="U85" s="48">
        <v>0</v>
      </c>
      <c r="V85" s="38" t="s">
        <v>165</v>
      </c>
      <c r="W85" s="44" t="s">
        <v>165</v>
      </c>
      <c r="X85" s="50" t="s">
        <v>165</v>
      </c>
      <c r="Y85" s="52" t="s">
        <v>165</v>
      </c>
      <c r="AA85" s="48">
        <v>0</v>
      </c>
      <c r="AB85" s="38" t="s">
        <v>165</v>
      </c>
      <c r="AC85" s="44" t="s">
        <v>165</v>
      </c>
      <c r="AD85" s="50" t="s">
        <v>165</v>
      </c>
      <c r="AE85" s="52" t="s">
        <v>165</v>
      </c>
      <c r="AG85" s="48">
        <v>0</v>
      </c>
      <c r="AH85" s="38" t="s">
        <v>165</v>
      </c>
      <c r="AI85" s="44" t="s">
        <v>165</v>
      </c>
      <c r="AJ85" s="50" t="s">
        <v>165</v>
      </c>
      <c r="AK85" s="52" t="s">
        <v>165</v>
      </c>
      <c r="AL85" s="43" t="s">
        <v>246</v>
      </c>
      <c r="AM85" s="48">
        <v>0</v>
      </c>
      <c r="AN85" s="38" t="s">
        <v>165</v>
      </c>
      <c r="AO85" s="44" t="s">
        <v>165</v>
      </c>
      <c r="AP85" s="50" t="s">
        <v>165</v>
      </c>
      <c r="AQ85" s="52" t="s">
        <v>165</v>
      </c>
      <c r="AS85" s="48">
        <v>0</v>
      </c>
      <c r="AT85" s="38" t="s">
        <v>165</v>
      </c>
      <c r="AU85" s="44" t="s">
        <v>165</v>
      </c>
      <c r="AV85" s="50" t="s">
        <v>165</v>
      </c>
      <c r="AW85" s="52" t="s">
        <v>165</v>
      </c>
      <c r="AY85" s="48">
        <v>0</v>
      </c>
      <c r="AZ85" s="38" t="s">
        <v>165</v>
      </c>
      <c r="BA85" s="44" t="s">
        <v>165</v>
      </c>
      <c r="BB85" s="50" t="s">
        <v>165</v>
      </c>
      <c r="BC85" s="52" t="s">
        <v>165</v>
      </c>
      <c r="BE85" s="48">
        <v>0</v>
      </c>
      <c r="BF85" s="38" t="s">
        <v>165</v>
      </c>
      <c r="BG85" s="44" t="s">
        <v>165</v>
      </c>
      <c r="BH85" s="50" t="s">
        <v>165</v>
      </c>
      <c r="BI85" s="52" t="s">
        <v>165</v>
      </c>
      <c r="BJ85" s="38" t="s">
        <v>246</v>
      </c>
      <c r="BK85" s="48">
        <v>0</v>
      </c>
      <c r="BL85" s="38" t="s">
        <v>165</v>
      </c>
      <c r="BM85" s="44" t="s">
        <v>165</v>
      </c>
      <c r="BN85" s="50" t="s">
        <v>165</v>
      </c>
      <c r="BO85" s="52" t="s">
        <v>165</v>
      </c>
      <c r="BP85" s="107"/>
      <c r="BQ85" s="48">
        <v>0</v>
      </c>
      <c r="BR85" s="38" t="s">
        <v>165</v>
      </c>
      <c r="BS85" s="44" t="s">
        <v>165</v>
      </c>
      <c r="BT85" s="50" t="s">
        <v>165</v>
      </c>
      <c r="BU85" s="52" t="s">
        <v>165</v>
      </c>
      <c r="BV85" s="107"/>
      <c r="BW85" s="48">
        <v>0</v>
      </c>
      <c r="BX85" s="38" t="s">
        <v>165</v>
      </c>
      <c r="BY85" s="44" t="s">
        <v>165</v>
      </c>
      <c r="BZ85" s="50" t="s">
        <v>165</v>
      </c>
      <c r="CA85" s="52" t="s">
        <v>165</v>
      </c>
      <c r="CB85" s="38" t="s">
        <v>246</v>
      </c>
      <c r="CC85" s="107"/>
      <c r="CD85" s="107"/>
      <c r="CE85" s="107"/>
      <c r="CF85" s="107"/>
      <c r="CG85" s="107"/>
      <c r="CH85" s="107"/>
      <c r="CI85" s="107"/>
    </row>
    <row r="86" spans="1:87" s="72" customFormat="1" ht="12.75">
      <c r="A86" s="80" t="s">
        <v>255</v>
      </c>
      <c r="B86" s="43" t="s">
        <v>212</v>
      </c>
      <c r="C86" s="37" t="s">
        <v>214</v>
      </c>
      <c r="D86" s="37" t="s">
        <v>65</v>
      </c>
      <c r="E86" s="46">
        <f>F86*(I86+O86+U86+AA86+AG86+AM86+AS86+AY86+BE86+BK86+BQ86+BW86)</f>
        <v>0</v>
      </c>
      <c r="F86" s="44">
        <f>IF(D86="MDR",1.3,0)+IF(D86="D12",1.19,0)+IF(D86="D14",1.13,0)+IF(D86="D16",1.08,0)+IF(D86="D19",1.04,0)+IF(D86="D20",1.02,0)+IF(D86="D35",1.1,0)+IF(D86="D50",1.16,0)+IF(D86="M12",1.13,0)+IF(D86="M14",1.08,0)+IF(D86="M16",1.05,0)+IF(D86="M19",1.01,0)+IF(D86="M20",1,0)+IF(D86="M40",1.04,0)+IF(D86="M50",1.07,0)</f>
        <v>1.1</v>
      </c>
      <c r="G86" s="45">
        <f>IF(I86&gt;0,1,0)+IF(O86&gt;0,1,0)+IF(U86&gt;0,1,0)+IF(AA86&gt;0,1,0)+IF(AG86&gt;0,1,0)+IF(AM86&gt;0,1,0)+IF(AS86&gt;0,1,0)+IF(AY86&gt;0,1,0)+IF(BE86&gt;0,1,0)+IF(BK86&gt;0,1,0)+IF(BQ86&gt;0,1,0)+IF(BW86&gt;0,1,0)</f>
        <v>0</v>
      </c>
      <c r="H86" s="38" t="e">
        <f>E86/G86</f>
        <v>#DIV/0!</v>
      </c>
      <c r="I86" s="48">
        <v>0</v>
      </c>
      <c r="J86" s="38" t="s">
        <v>165</v>
      </c>
      <c r="K86" s="44" t="s">
        <v>165</v>
      </c>
      <c r="L86" s="50" t="s">
        <v>165</v>
      </c>
      <c r="M86" s="52" t="s">
        <v>165</v>
      </c>
      <c r="N86" s="38"/>
      <c r="O86" s="48">
        <v>0</v>
      </c>
      <c r="P86" s="38" t="s">
        <v>165</v>
      </c>
      <c r="Q86" s="44" t="s">
        <v>165</v>
      </c>
      <c r="R86" s="50" t="s">
        <v>165</v>
      </c>
      <c r="S86" s="52" t="s">
        <v>165</v>
      </c>
      <c r="T86" s="45"/>
      <c r="U86" s="48">
        <v>0</v>
      </c>
      <c r="V86" s="38" t="s">
        <v>165</v>
      </c>
      <c r="W86" s="44" t="s">
        <v>165</v>
      </c>
      <c r="X86" s="50" t="s">
        <v>165</v>
      </c>
      <c r="Y86" s="52" t="s">
        <v>165</v>
      </c>
      <c r="AA86" s="48">
        <v>0</v>
      </c>
      <c r="AB86" s="38" t="s">
        <v>165</v>
      </c>
      <c r="AC86" s="44" t="s">
        <v>165</v>
      </c>
      <c r="AD86" s="50" t="s">
        <v>165</v>
      </c>
      <c r="AE86" s="52" t="s">
        <v>165</v>
      </c>
      <c r="AG86" s="48">
        <v>0</v>
      </c>
      <c r="AH86" s="38" t="s">
        <v>165</v>
      </c>
      <c r="AI86" s="44" t="s">
        <v>165</v>
      </c>
      <c r="AJ86" s="50" t="s">
        <v>165</v>
      </c>
      <c r="AK86" s="52" t="s">
        <v>165</v>
      </c>
      <c r="AL86" s="43" t="s">
        <v>212</v>
      </c>
      <c r="AM86" s="48">
        <v>0</v>
      </c>
      <c r="AN86" s="38" t="s">
        <v>165</v>
      </c>
      <c r="AO86" s="44" t="s">
        <v>165</v>
      </c>
      <c r="AP86" s="50" t="s">
        <v>165</v>
      </c>
      <c r="AQ86" s="52" t="s">
        <v>165</v>
      </c>
      <c r="AS86" s="48">
        <v>0</v>
      </c>
      <c r="AT86" s="38" t="s">
        <v>165</v>
      </c>
      <c r="AU86" s="44" t="s">
        <v>165</v>
      </c>
      <c r="AV86" s="50" t="s">
        <v>165</v>
      </c>
      <c r="AW86" s="52" t="s">
        <v>165</v>
      </c>
      <c r="AY86" s="48">
        <v>0</v>
      </c>
      <c r="AZ86" s="38" t="s">
        <v>165</v>
      </c>
      <c r="BA86" s="44" t="s">
        <v>165</v>
      </c>
      <c r="BB86" s="50" t="s">
        <v>165</v>
      </c>
      <c r="BC86" s="52" t="s">
        <v>165</v>
      </c>
      <c r="BE86" s="48">
        <v>0</v>
      </c>
      <c r="BF86" s="38" t="s">
        <v>165</v>
      </c>
      <c r="BG86" s="44" t="s">
        <v>165</v>
      </c>
      <c r="BH86" s="50" t="s">
        <v>165</v>
      </c>
      <c r="BI86" s="52" t="s">
        <v>165</v>
      </c>
      <c r="BJ86" s="38" t="s">
        <v>212</v>
      </c>
      <c r="BK86" s="48">
        <v>0</v>
      </c>
      <c r="BL86" s="38" t="s">
        <v>165</v>
      </c>
      <c r="BM86" s="44" t="s">
        <v>165</v>
      </c>
      <c r="BN86" s="50" t="s">
        <v>165</v>
      </c>
      <c r="BO86" s="52" t="s">
        <v>165</v>
      </c>
      <c r="BP86" s="107"/>
      <c r="BQ86" s="48">
        <v>0</v>
      </c>
      <c r="BR86" s="38" t="s">
        <v>165</v>
      </c>
      <c r="BS86" s="44" t="s">
        <v>165</v>
      </c>
      <c r="BT86" s="50" t="s">
        <v>165</v>
      </c>
      <c r="BU86" s="52" t="s">
        <v>165</v>
      </c>
      <c r="BV86" s="107"/>
      <c r="BW86" s="48">
        <v>0</v>
      </c>
      <c r="BX86" s="38" t="s">
        <v>165</v>
      </c>
      <c r="BY86" s="44" t="s">
        <v>165</v>
      </c>
      <c r="BZ86" s="50" t="s">
        <v>165</v>
      </c>
      <c r="CA86" s="52" t="s">
        <v>165</v>
      </c>
      <c r="CB86" s="38" t="s">
        <v>212</v>
      </c>
      <c r="CC86" s="107"/>
      <c r="CD86" s="107"/>
      <c r="CE86" s="107"/>
      <c r="CF86" s="107"/>
      <c r="CG86" s="107"/>
      <c r="CH86" s="107"/>
      <c r="CI86" s="107"/>
    </row>
    <row r="87" spans="1:87" s="72" customFormat="1" ht="12.75">
      <c r="A87" s="80" t="s">
        <v>263</v>
      </c>
      <c r="B87" s="43" t="s">
        <v>250</v>
      </c>
      <c r="C87" s="37" t="s">
        <v>251</v>
      </c>
      <c r="D87" s="37" t="s">
        <v>7</v>
      </c>
      <c r="E87" s="46">
        <f>F87*(I87+O87+U87+AA87+AG87+AM87+AS87+AY87+BE87+BK87+BQ87+BW87)</f>
        <v>0</v>
      </c>
      <c r="F87" s="44">
        <f>IF(D87="MDR",1.3,0)+IF(D87="D12",1.19,0)+IF(D87="D14",1.13,0)+IF(D87="D16",1.08,0)+IF(D87="D19",1.04,0)+IF(D87="D20",1.02,0)+IF(D87="D35",1.1,0)+IF(D87="D50",1.16,0)+IF(D87="M12",1.13,0)+IF(D87="M14",1.08,0)+IF(D87="M16",1.05,0)+IF(D87="M19",1.01,0)+IF(D87="M20",1,0)+IF(D87="M40",1.04,0)+IF(D87="M50",1.07,0)</f>
        <v>1.13</v>
      </c>
      <c r="G87" s="45">
        <f>IF(I87&gt;0,1,0)+IF(O87&gt;0,1,0)+IF(U87&gt;0,1,0)+IF(AA87&gt;0,1,0)+IF(AG87&gt;0,1,0)+IF(AM87&gt;0,1,0)+IF(AS87&gt;0,1,0)+IF(AY87&gt;0,1,0)+IF(BE87&gt;0,1,0)+IF(BK87&gt;0,1,0)+IF(BQ87&gt;0,1,0)+IF(BW87&gt;0,1,0)</f>
        <v>0</v>
      </c>
      <c r="H87" s="38" t="e">
        <f>E87/G87</f>
        <v>#DIV/0!</v>
      </c>
      <c r="I87" s="48">
        <v>0</v>
      </c>
      <c r="J87" s="38" t="s">
        <v>165</v>
      </c>
      <c r="K87" s="44" t="s">
        <v>165</v>
      </c>
      <c r="L87" s="50" t="s">
        <v>165</v>
      </c>
      <c r="M87" s="52" t="s">
        <v>165</v>
      </c>
      <c r="N87" s="38"/>
      <c r="O87" s="48">
        <v>0</v>
      </c>
      <c r="P87" s="38" t="s">
        <v>165</v>
      </c>
      <c r="Q87" s="44" t="s">
        <v>165</v>
      </c>
      <c r="R87" s="50" t="s">
        <v>165</v>
      </c>
      <c r="S87" s="52" t="s">
        <v>165</v>
      </c>
      <c r="T87" s="38"/>
      <c r="U87" s="48">
        <v>0</v>
      </c>
      <c r="V87" s="38" t="s">
        <v>165</v>
      </c>
      <c r="W87" s="44" t="s">
        <v>165</v>
      </c>
      <c r="X87" s="50" t="s">
        <v>165</v>
      </c>
      <c r="Y87" s="52" t="s">
        <v>165</v>
      </c>
      <c r="AA87" s="48">
        <v>0</v>
      </c>
      <c r="AB87" s="38" t="s">
        <v>165</v>
      </c>
      <c r="AC87" s="44" t="s">
        <v>165</v>
      </c>
      <c r="AD87" s="50" t="s">
        <v>165</v>
      </c>
      <c r="AE87" s="52" t="s">
        <v>165</v>
      </c>
      <c r="AG87" s="48">
        <v>0</v>
      </c>
      <c r="AH87" s="38" t="s">
        <v>165</v>
      </c>
      <c r="AI87" s="44" t="s">
        <v>165</v>
      </c>
      <c r="AJ87" s="50" t="s">
        <v>165</v>
      </c>
      <c r="AK87" s="52" t="s">
        <v>165</v>
      </c>
      <c r="AL87" s="43" t="s">
        <v>250</v>
      </c>
      <c r="AM87" s="48">
        <v>0</v>
      </c>
      <c r="AN87" s="38" t="s">
        <v>165</v>
      </c>
      <c r="AO87" s="44" t="s">
        <v>165</v>
      </c>
      <c r="AP87" s="50" t="s">
        <v>165</v>
      </c>
      <c r="AQ87" s="52" t="s">
        <v>165</v>
      </c>
      <c r="AS87" s="48">
        <v>0</v>
      </c>
      <c r="AT87" s="38" t="s">
        <v>165</v>
      </c>
      <c r="AU87" s="44" t="s">
        <v>165</v>
      </c>
      <c r="AV87" s="50" t="s">
        <v>165</v>
      </c>
      <c r="AW87" s="52" t="s">
        <v>165</v>
      </c>
      <c r="AY87" s="48">
        <v>0</v>
      </c>
      <c r="AZ87" s="38" t="s">
        <v>165</v>
      </c>
      <c r="BA87" s="44" t="s">
        <v>165</v>
      </c>
      <c r="BB87" s="50" t="s">
        <v>165</v>
      </c>
      <c r="BC87" s="52" t="s">
        <v>165</v>
      </c>
      <c r="BE87" s="48">
        <v>0</v>
      </c>
      <c r="BF87" s="38" t="s">
        <v>165</v>
      </c>
      <c r="BG87" s="44" t="s">
        <v>165</v>
      </c>
      <c r="BH87" s="50" t="s">
        <v>165</v>
      </c>
      <c r="BI87" s="52" t="s">
        <v>165</v>
      </c>
      <c r="BJ87" s="38" t="s">
        <v>250</v>
      </c>
      <c r="BK87" s="48">
        <v>0</v>
      </c>
      <c r="BL87" s="38" t="s">
        <v>165</v>
      </c>
      <c r="BM87" s="44" t="s">
        <v>165</v>
      </c>
      <c r="BN87" s="50" t="s">
        <v>165</v>
      </c>
      <c r="BO87" s="52" t="s">
        <v>165</v>
      </c>
      <c r="BP87" s="107"/>
      <c r="BQ87" s="48">
        <v>0</v>
      </c>
      <c r="BR87" s="38" t="s">
        <v>165</v>
      </c>
      <c r="BS87" s="44" t="s">
        <v>165</v>
      </c>
      <c r="BT87" s="50" t="s">
        <v>165</v>
      </c>
      <c r="BU87" s="52" t="s">
        <v>165</v>
      </c>
      <c r="BV87" s="107"/>
      <c r="BW87" s="48">
        <v>0</v>
      </c>
      <c r="BX87" s="38" t="s">
        <v>165</v>
      </c>
      <c r="BY87" s="44" t="s">
        <v>165</v>
      </c>
      <c r="BZ87" s="50" t="s">
        <v>165</v>
      </c>
      <c r="CA87" s="52" t="s">
        <v>165</v>
      </c>
      <c r="CB87" s="38" t="s">
        <v>250</v>
      </c>
      <c r="CC87" s="107"/>
      <c r="CD87" s="107"/>
      <c r="CE87" s="107"/>
      <c r="CF87" s="107"/>
      <c r="CG87" s="107"/>
      <c r="CH87" s="107"/>
      <c r="CI87" s="107"/>
    </row>
    <row r="88" spans="1:87" s="72" customFormat="1" ht="12.75">
      <c r="A88" s="80" t="s">
        <v>266</v>
      </c>
      <c r="B88" s="43" t="s">
        <v>264</v>
      </c>
      <c r="C88" s="82" t="s">
        <v>158</v>
      </c>
      <c r="D88" s="37" t="s">
        <v>31</v>
      </c>
      <c r="E88" s="46">
        <f>F88*(I88+O88+U88+AA88+AG88+AM88+AS88+AY88+BE88+BK88+BQ88+BW88)</f>
        <v>0</v>
      </c>
      <c r="F88" s="44">
        <f>IF(D88="MDR",1.3,0)+IF(D88="D12",1.19,0)+IF(D88="D14",1.13,0)+IF(D88="D16",1.08,0)+IF(D88="D19",1.04,0)+IF(D88="D20",1.02,0)+IF(D88="D35",1.1,0)+IF(D88="D50",1.16,0)+IF(D88="M12",1.13,0)+IF(D88="M14",1.08,0)+IF(D88="M16",1.05,0)+IF(D88="M19",1.01,0)+IF(D88="M20",1,0)+IF(D88="M40",1.04,0)+IF(D88="M50",1.07,0)</f>
        <v>1.08</v>
      </c>
      <c r="G88" s="45">
        <f>IF(I88&gt;0,1,0)+IF(O88&gt;0,1,0)+IF(U88&gt;0,1,0)+IF(AA88&gt;0,1,0)+IF(AG88&gt;0,1,0)+IF(AM88&gt;0,1,0)+IF(AS88&gt;0,1,0)+IF(AY88&gt;0,1,0)+IF(BE88&gt;0,1,0)+IF(BK88&gt;0,1,0)+IF(BQ88&gt;0,1,0)+IF(BW88&gt;0,1,0)</f>
        <v>0</v>
      </c>
      <c r="H88" s="38" t="e">
        <f>E88/G88</f>
        <v>#DIV/0!</v>
      </c>
      <c r="I88" s="48">
        <v>0</v>
      </c>
      <c r="J88" s="38" t="s">
        <v>165</v>
      </c>
      <c r="K88" s="44" t="s">
        <v>165</v>
      </c>
      <c r="L88" s="50" t="s">
        <v>165</v>
      </c>
      <c r="M88" s="52" t="s">
        <v>165</v>
      </c>
      <c r="N88" s="45"/>
      <c r="O88" s="48">
        <v>0</v>
      </c>
      <c r="P88" s="38" t="s">
        <v>165</v>
      </c>
      <c r="Q88" s="44" t="s">
        <v>165</v>
      </c>
      <c r="R88" s="50" t="s">
        <v>165</v>
      </c>
      <c r="S88" s="52" t="s">
        <v>165</v>
      </c>
      <c r="T88" s="45"/>
      <c r="U88" s="48">
        <v>0</v>
      </c>
      <c r="V88" s="38" t="s">
        <v>165</v>
      </c>
      <c r="W88" s="44" t="s">
        <v>165</v>
      </c>
      <c r="X88" s="50" t="s">
        <v>165</v>
      </c>
      <c r="Y88" s="52" t="s">
        <v>165</v>
      </c>
      <c r="AA88" s="48">
        <v>0</v>
      </c>
      <c r="AB88" s="38" t="s">
        <v>165</v>
      </c>
      <c r="AC88" s="44" t="s">
        <v>165</v>
      </c>
      <c r="AD88" s="50" t="s">
        <v>165</v>
      </c>
      <c r="AE88" s="52" t="s">
        <v>165</v>
      </c>
      <c r="AG88" s="48">
        <v>0</v>
      </c>
      <c r="AH88" s="38" t="s">
        <v>165</v>
      </c>
      <c r="AI88" s="44" t="s">
        <v>165</v>
      </c>
      <c r="AJ88" s="50" t="s">
        <v>165</v>
      </c>
      <c r="AK88" s="52" t="s">
        <v>165</v>
      </c>
      <c r="AL88" s="43" t="s">
        <v>264</v>
      </c>
      <c r="AM88" s="48">
        <v>0</v>
      </c>
      <c r="AN88" s="38" t="s">
        <v>165</v>
      </c>
      <c r="AO88" s="44" t="s">
        <v>165</v>
      </c>
      <c r="AP88" s="50" t="s">
        <v>165</v>
      </c>
      <c r="AQ88" s="52" t="s">
        <v>165</v>
      </c>
      <c r="AS88" s="48">
        <v>0</v>
      </c>
      <c r="AT88" s="38" t="s">
        <v>165</v>
      </c>
      <c r="AU88" s="44" t="s">
        <v>165</v>
      </c>
      <c r="AV88" s="50" t="s">
        <v>165</v>
      </c>
      <c r="AW88" s="52" t="s">
        <v>165</v>
      </c>
      <c r="AY88" s="48">
        <v>0</v>
      </c>
      <c r="AZ88" s="38" t="s">
        <v>165</v>
      </c>
      <c r="BA88" s="44" t="s">
        <v>165</v>
      </c>
      <c r="BB88" s="50" t="s">
        <v>165</v>
      </c>
      <c r="BC88" s="52" t="s">
        <v>165</v>
      </c>
      <c r="BE88" s="48">
        <v>0</v>
      </c>
      <c r="BF88" s="38" t="s">
        <v>165</v>
      </c>
      <c r="BG88" s="44" t="s">
        <v>165</v>
      </c>
      <c r="BH88" s="50" t="s">
        <v>165</v>
      </c>
      <c r="BI88" s="52" t="s">
        <v>165</v>
      </c>
      <c r="BJ88" s="38" t="s">
        <v>264</v>
      </c>
      <c r="BK88" s="48">
        <v>0</v>
      </c>
      <c r="BL88" s="38" t="s">
        <v>165</v>
      </c>
      <c r="BM88" s="44" t="s">
        <v>165</v>
      </c>
      <c r="BN88" s="50" t="s">
        <v>165</v>
      </c>
      <c r="BO88" s="52" t="s">
        <v>165</v>
      </c>
      <c r="BP88" s="107"/>
      <c r="BQ88" s="48">
        <v>0</v>
      </c>
      <c r="BR88" s="38" t="s">
        <v>165</v>
      </c>
      <c r="BS88" s="44" t="s">
        <v>165</v>
      </c>
      <c r="BT88" s="50" t="s">
        <v>165</v>
      </c>
      <c r="BU88" s="52" t="s">
        <v>165</v>
      </c>
      <c r="BV88" s="107"/>
      <c r="BW88" s="48">
        <v>0</v>
      </c>
      <c r="BX88" s="38" t="s">
        <v>165</v>
      </c>
      <c r="BY88" s="44" t="s">
        <v>165</v>
      </c>
      <c r="BZ88" s="50" t="s">
        <v>165</v>
      </c>
      <c r="CA88" s="52" t="s">
        <v>165</v>
      </c>
      <c r="CB88" s="38" t="s">
        <v>264</v>
      </c>
      <c r="CC88" s="107"/>
      <c r="CD88" s="107"/>
      <c r="CE88" s="107"/>
      <c r="CF88" s="107"/>
      <c r="CG88" s="107"/>
      <c r="CH88" s="107"/>
      <c r="CI88" s="107"/>
    </row>
    <row r="89" spans="1:87" s="72" customFormat="1" ht="12.75">
      <c r="A89" s="80" t="s">
        <v>269</v>
      </c>
      <c r="B89" s="38" t="s">
        <v>296</v>
      </c>
      <c r="C89" s="40" t="s">
        <v>297</v>
      </c>
      <c r="D89" s="44" t="s">
        <v>109</v>
      </c>
      <c r="E89" s="46">
        <f>F89*(I89+O89+U89+AA89+AG89+AM89+AS89+AY89+BE89+BK89+BQ89+BW89)</f>
        <v>0</v>
      </c>
      <c r="F89" s="44">
        <f>IF(D89="MDR",1.3,0)+IF(D89="D12",1.19,0)+IF(D89="D14",1.13,0)+IF(D89="D16",1.08,0)+IF(D89="D19",1.04,0)+IF(D89="D20",1.02,0)+IF(D89="D35",1.1,0)+IF(D89="D50",1.16,0)+IF(D89="M12",1.13,0)+IF(D89="M14",1.08,0)+IF(D89="M16",1.05,0)+IF(D89="M19",1.01,0)+IF(D89="M20",1,0)+IF(D89="M40",1.04,0)+IF(D89="M50",1.07,0)</f>
        <v>1</v>
      </c>
      <c r="G89" s="45">
        <f>IF(I89&gt;0,1,0)+IF(O89&gt;0,1,0)+IF(U89&gt;0,1,0)+IF(AA89&gt;0,1,0)+IF(AG89&gt;0,1,0)+IF(AM89&gt;0,1,0)+IF(AS89&gt;0,1,0)+IF(AY89&gt;0,1,0)+IF(BE89&gt;0,1,0)+IF(BK89&gt;0,1,0)+IF(BQ89&gt;0,1,0)+IF(BW89&gt;0,1,0)</f>
        <v>0</v>
      </c>
      <c r="H89" s="38" t="e">
        <f>E89/G89</f>
        <v>#DIV/0!</v>
      </c>
      <c r="I89" s="48">
        <v>0</v>
      </c>
      <c r="J89" s="38" t="s">
        <v>165</v>
      </c>
      <c r="K89" s="44" t="s">
        <v>165</v>
      </c>
      <c r="L89" s="50" t="s">
        <v>165</v>
      </c>
      <c r="M89" s="52" t="s">
        <v>165</v>
      </c>
      <c r="N89" s="38"/>
      <c r="O89" s="48">
        <v>0</v>
      </c>
      <c r="P89" s="38" t="s">
        <v>165</v>
      </c>
      <c r="Q89" s="44" t="s">
        <v>165</v>
      </c>
      <c r="R89" s="50" t="s">
        <v>165</v>
      </c>
      <c r="S89" s="52" t="s">
        <v>165</v>
      </c>
      <c r="T89" s="38"/>
      <c r="U89" s="48">
        <v>0</v>
      </c>
      <c r="V89" s="38" t="s">
        <v>165</v>
      </c>
      <c r="W89" s="44" t="s">
        <v>165</v>
      </c>
      <c r="X89" s="50" t="s">
        <v>165</v>
      </c>
      <c r="Y89" s="52" t="s">
        <v>165</v>
      </c>
      <c r="Z89" s="39"/>
      <c r="AA89" s="48">
        <v>0</v>
      </c>
      <c r="AB89" s="38" t="s">
        <v>165</v>
      </c>
      <c r="AC89" s="44" t="s">
        <v>165</v>
      </c>
      <c r="AD89" s="50" t="s">
        <v>165</v>
      </c>
      <c r="AE89" s="52" t="s">
        <v>165</v>
      </c>
      <c r="AF89" s="38"/>
      <c r="AG89" s="48">
        <v>0</v>
      </c>
      <c r="AH89" s="38" t="s">
        <v>165</v>
      </c>
      <c r="AI89" s="44" t="s">
        <v>165</v>
      </c>
      <c r="AJ89" s="50" t="s">
        <v>165</v>
      </c>
      <c r="AK89" s="52" t="s">
        <v>165</v>
      </c>
      <c r="AL89" s="38" t="s">
        <v>296</v>
      </c>
      <c r="AM89" s="48">
        <v>0</v>
      </c>
      <c r="AN89" s="38" t="s">
        <v>165</v>
      </c>
      <c r="AO89" s="44" t="s">
        <v>165</v>
      </c>
      <c r="AP89" s="50" t="s">
        <v>165</v>
      </c>
      <c r="AQ89" s="52" t="s">
        <v>165</v>
      </c>
      <c r="AR89" s="39"/>
      <c r="AS89" s="48">
        <v>0</v>
      </c>
      <c r="AT89" s="38" t="s">
        <v>165</v>
      </c>
      <c r="AU89" s="44" t="s">
        <v>165</v>
      </c>
      <c r="AV89" s="50" t="s">
        <v>165</v>
      </c>
      <c r="AW89" s="52" t="s">
        <v>165</v>
      </c>
      <c r="AY89" s="48">
        <v>0</v>
      </c>
      <c r="AZ89" s="38" t="s">
        <v>165</v>
      </c>
      <c r="BA89" s="44" t="s">
        <v>165</v>
      </c>
      <c r="BB89" s="50" t="s">
        <v>165</v>
      </c>
      <c r="BC89" s="52" t="s">
        <v>165</v>
      </c>
      <c r="BD89" s="77"/>
      <c r="BE89" s="48">
        <v>0</v>
      </c>
      <c r="BF89" s="38" t="s">
        <v>165</v>
      </c>
      <c r="BG89" s="44" t="s">
        <v>165</v>
      </c>
      <c r="BH89" s="50" t="s">
        <v>165</v>
      </c>
      <c r="BI89" s="52" t="s">
        <v>165</v>
      </c>
      <c r="BJ89" s="38" t="s">
        <v>296</v>
      </c>
      <c r="BK89" s="48">
        <v>0</v>
      </c>
      <c r="BL89" s="38" t="s">
        <v>165</v>
      </c>
      <c r="BM89" s="44" t="s">
        <v>165</v>
      </c>
      <c r="BN89" s="50" t="s">
        <v>165</v>
      </c>
      <c r="BO89" s="52" t="s">
        <v>165</v>
      </c>
      <c r="BP89" s="110"/>
      <c r="BQ89" s="48">
        <v>0</v>
      </c>
      <c r="BR89" s="38" t="s">
        <v>165</v>
      </c>
      <c r="BS89" s="44" t="s">
        <v>165</v>
      </c>
      <c r="BT89" s="50" t="s">
        <v>165</v>
      </c>
      <c r="BU89" s="52" t="s">
        <v>165</v>
      </c>
      <c r="BV89" s="110"/>
      <c r="BW89" s="48">
        <v>0</v>
      </c>
      <c r="BX89" s="38" t="s">
        <v>165</v>
      </c>
      <c r="BY89" s="44" t="s">
        <v>165</v>
      </c>
      <c r="BZ89" s="50" t="s">
        <v>165</v>
      </c>
      <c r="CA89" s="52" t="s">
        <v>165</v>
      </c>
      <c r="CB89" s="38" t="s">
        <v>296</v>
      </c>
      <c r="CC89" s="107"/>
      <c r="CD89" s="107"/>
      <c r="CE89" s="107"/>
      <c r="CF89" s="107"/>
      <c r="CG89" s="107"/>
      <c r="CH89" s="107"/>
      <c r="CI89" s="107"/>
    </row>
    <row r="90" spans="1:87" s="72" customFormat="1" ht="12.75">
      <c r="A90" s="80" t="s">
        <v>270</v>
      </c>
      <c r="B90" s="43" t="s">
        <v>237</v>
      </c>
      <c r="C90" s="37" t="s">
        <v>238</v>
      </c>
      <c r="D90" s="37" t="s">
        <v>109</v>
      </c>
      <c r="E90" s="46">
        <f>F90*(I90+O90+U90+AA90+AG90+AM90+AS90+AY90+BE90+BK90+BQ90+BW90)</f>
        <v>0</v>
      </c>
      <c r="F90" s="44">
        <f>IF(D90="MDR",1.3,0)+IF(D90="D12",1.19,0)+IF(D90="D14",1.13,0)+IF(D90="D16",1.08,0)+IF(D90="D19",1.04,0)+IF(D90="D20",1.02,0)+IF(D90="D35",1.1,0)+IF(D90="D50",1.16,0)+IF(D90="M12",1.13,0)+IF(D90="M14",1.08,0)+IF(D90="M16",1.05,0)+IF(D90="M19",1.01,0)+IF(D90="M20",1,0)+IF(D90="M40",1.04,0)+IF(D90="M50",1.07,0)</f>
        <v>1</v>
      </c>
      <c r="G90" s="45">
        <f>IF(I90&gt;0,1,0)+IF(O90&gt;0,1,0)+IF(U90&gt;0,1,0)+IF(AA90&gt;0,1,0)+IF(AG90&gt;0,1,0)+IF(AM90&gt;0,1,0)+IF(AS90&gt;0,1,0)+IF(AY90&gt;0,1,0)+IF(BE90&gt;0,1,0)+IF(BK90&gt;0,1,0)+IF(BQ90&gt;0,1,0)+IF(BW90&gt;0,1,0)</f>
        <v>0</v>
      </c>
      <c r="H90" s="38" t="e">
        <f>E90/G90</f>
        <v>#DIV/0!</v>
      </c>
      <c r="I90" s="48">
        <v>0</v>
      </c>
      <c r="J90" s="38" t="s">
        <v>165</v>
      </c>
      <c r="K90" s="44" t="s">
        <v>165</v>
      </c>
      <c r="L90" s="50" t="s">
        <v>165</v>
      </c>
      <c r="M90" s="52" t="s">
        <v>165</v>
      </c>
      <c r="N90" s="38"/>
      <c r="O90" s="48">
        <v>0</v>
      </c>
      <c r="P90" s="38" t="s">
        <v>165</v>
      </c>
      <c r="Q90" s="44" t="s">
        <v>165</v>
      </c>
      <c r="R90" s="50" t="s">
        <v>165</v>
      </c>
      <c r="S90" s="52" t="s">
        <v>165</v>
      </c>
      <c r="T90" s="38"/>
      <c r="U90" s="48">
        <v>0</v>
      </c>
      <c r="V90" s="38" t="s">
        <v>165</v>
      </c>
      <c r="W90" s="44" t="s">
        <v>165</v>
      </c>
      <c r="X90" s="50" t="s">
        <v>165</v>
      </c>
      <c r="Y90" s="52" t="s">
        <v>165</v>
      </c>
      <c r="AA90" s="48">
        <v>0</v>
      </c>
      <c r="AB90" s="38" t="s">
        <v>165</v>
      </c>
      <c r="AC90" s="44" t="s">
        <v>165</v>
      </c>
      <c r="AD90" s="50" t="s">
        <v>165</v>
      </c>
      <c r="AE90" s="52" t="s">
        <v>165</v>
      </c>
      <c r="AG90" s="48">
        <v>0</v>
      </c>
      <c r="AH90" s="38" t="s">
        <v>165</v>
      </c>
      <c r="AI90" s="44" t="s">
        <v>165</v>
      </c>
      <c r="AJ90" s="50" t="s">
        <v>165</v>
      </c>
      <c r="AK90" s="52" t="s">
        <v>165</v>
      </c>
      <c r="AL90" s="43" t="s">
        <v>237</v>
      </c>
      <c r="AM90" s="48">
        <v>0</v>
      </c>
      <c r="AN90" s="38" t="s">
        <v>165</v>
      </c>
      <c r="AO90" s="44" t="s">
        <v>165</v>
      </c>
      <c r="AP90" s="50" t="s">
        <v>165</v>
      </c>
      <c r="AQ90" s="52" t="s">
        <v>165</v>
      </c>
      <c r="AS90" s="48">
        <v>0</v>
      </c>
      <c r="AT90" s="38" t="s">
        <v>165</v>
      </c>
      <c r="AU90" s="44" t="s">
        <v>165</v>
      </c>
      <c r="AV90" s="50" t="s">
        <v>165</v>
      </c>
      <c r="AW90" s="52" t="s">
        <v>165</v>
      </c>
      <c r="AY90" s="48">
        <v>0</v>
      </c>
      <c r="AZ90" s="38" t="s">
        <v>165</v>
      </c>
      <c r="BA90" s="44" t="s">
        <v>165</v>
      </c>
      <c r="BB90" s="50" t="s">
        <v>165</v>
      </c>
      <c r="BC90" s="52" t="s">
        <v>165</v>
      </c>
      <c r="BE90" s="48">
        <v>0</v>
      </c>
      <c r="BF90" s="38" t="s">
        <v>165</v>
      </c>
      <c r="BG90" s="44" t="s">
        <v>165</v>
      </c>
      <c r="BH90" s="50" t="s">
        <v>165</v>
      </c>
      <c r="BI90" s="52" t="s">
        <v>165</v>
      </c>
      <c r="BJ90" s="38" t="s">
        <v>237</v>
      </c>
      <c r="BK90" s="48">
        <v>0</v>
      </c>
      <c r="BL90" s="38" t="s">
        <v>165</v>
      </c>
      <c r="BM90" s="44" t="s">
        <v>165</v>
      </c>
      <c r="BN90" s="50" t="s">
        <v>165</v>
      </c>
      <c r="BO90" s="52" t="s">
        <v>165</v>
      </c>
      <c r="BP90" s="107"/>
      <c r="BQ90" s="48">
        <v>0</v>
      </c>
      <c r="BR90" s="38" t="s">
        <v>165</v>
      </c>
      <c r="BS90" s="44" t="s">
        <v>165</v>
      </c>
      <c r="BT90" s="50" t="s">
        <v>165</v>
      </c>
      <c r="BU90" s="52" t="s">
        <v>165</v>
      </c>
      <c r="BV90" s="107"/>
      <c r="BW90" s="48">
        <v>0</v>
      </c>
      <c r="BX90" s="38" t="s">
        <v>165</v>
      </c>
      <c r="BY90" s="44" t="s">
        <v>165</v>
      </c>
      <c r="BZ90" s="50" t="s">
        <v>165</v>
      </c>
      <c r="CA90" s="52" t="s">
        <v>165</v>
      </c>
      <c r="CB90" s="38" t="s">
        <v>237</v>
      </c>
      <c r="CC90" s="110"/>
      <c r="CD90" s="110"/>
      <c r="CE90" s="110"/>
      <c r="CF90" s="110"/>
      <c r="CG90" s="110"/>
      <c r="CH90" s="107"/>
      <c r="CI90" s="110"/>
    </row>
    <row r="91" spans="1:87" s="72" customFormat="1" ht="12.75">
      <c r="A91" s="80" t="s">
        <v>284</v>
      </c>
      <c r="B91" s="43" t="s">
        <v>248</v>
      </c>
      <c r="C91" s="37" t="s">
        <v>249</v>
      </c>
      <c r="D91" s="37" t="s">
        <v>109</v>
      </c>
      <c r="E91" s="46">
        <f>F91*(I91+O91+U91+AA91+AG91+AM91+AS91+AY91+BE91+BK91+BQ91+BW91)</f>
        <v>0</v>
      </c>
      <c r="F91" s="44">
        <f>IF(D91="MDR",1.3,0)+IF(D91="D12",1.19,0)+IF(D91="D14",1.13,0)+IF(D91="D16",1.08,0)+IF(D91="D19",1.04,0)+IF(D91="D20",1.02,0)+IF(D91="D35",1.1,0)+IF(D91="D50",1.16,0)+IF(D91="M12",1.13,0)+IF(D91="M14",1.08,0)+IF(D91="M16",1.05,0)+IF(D91="M19",1.01,0)+IF(D91="M20",1,0)+IF(D91="M40",1.04,0)+IF(D91="M50",1.07,0)</f>
        <v>1</v>
      </c>
      <c r="G91" s="45">
        <f>IF(I91&gt;0,1,0)+IF(O91&gt;0,1,0)+IF(U91&gt;0,1,0)+IF(AA91&gt;0,1,0)+IF(AG91&gt;0,1,0)+IF(AM91&gt;0,1,0)+IF(AS91&gt;0,1,0)+IF(AY91&gt;0,1,0)+IF(BE91&gt;0,1,0)+IF(BK91&gt;0,1,0)+IF(BQ91&gt;0,1,0)+IF(BW91&gt;0,1,0)</f>
        <v>0</v>
      </c>
      <c r="H91" s="38" t="e">
        <f>E91/G91</f>
        <v>#DIV/0!</v>
      </c>
      <c r="I91" s="48">
        <v>0</v>
      </c>
      <c r="J91" s="38" t="s">
        <v>165</v>
      </c>
      <c r="K91" s="44" t="s">
        <v>165</v>
      </c>
      <c r="L91" s="50" t="s">
        <v>165</v>
      </c>
      <c r="M91" s="52" t="s">
        <v>165</v>
      </c>
      <c r="N91" s="38"/>
      <c r="O91" s="48">
        <v>0</v>
      </c>
      <c r="P91" s="38" t="s">
        <v>165</v>
      </c>
      <c r="Q91" s="44" t="s">
        <v>165</v>
      </c>
      <c r="R91" s="50" t="s">
        <v>165</v>
      </c>
      <c r="S91" s="52" t="s">
        <v>165</v>
      </c>
      <c r="T91" s="45"/>
      <c r="U91" s="48">
        <v>0</v>
      </c>
      <c r="V91" s="38" t="s">
        <v>165</v>
      </c>
      <c r="W91" s="44" t="s">
        <v>165</v>
      </c>
      <c r="X91" s="50" t="s">
        <v>165</v>
      </c>
      <c r="Y91" s="52" t="s">
        <v>165</v>
      </c>
      <c r="AA91" s="48">
        <v>0</v>
      </c>
      <c r="AB91" s="38" t="s">
        <v>165</v>
      </c>
      <c r="AC91" s="44" t="s">
        <v>165</v>
      </c>
      <c r="AD91" s="50" t="s">
        <v>165</v>
      </c>
      <c r="AE91" s="52" t="s">
        <v>165</v>
      </c>
      <c r="AG91" s="48">
        <v>0</v>
      </c>
      <c r="AH91" s="38" t="s">
        <v>165</v>
      </c>
      <c r="AI91" s="44" t="s">
        <v>165</v>
      </c>
      <c r="AJ91" s="50" t="s">
        <v>165</v>
      </c>
      <c r="AK91" s="52" t="s">
        <v>165</v>
      </c>
      <c r="AL91" s="43" t="s">
        <v>248</v>
      </c>
      <c r="AM91" s="48">
        <v>0</v>
      </c>
      <c r="AN91" s="38" t="s">
        <v>165</v>
      </c>
      <c r="AO91" s="44" t="s">
        <v>165</v>
      </c>
      <c r="AP91" s="50" t="s">
        <v>165</v>
      </c>
      <c r="AQ91" s="52" t="s">
        <v>165</v>
      </c>
      <c r="AS91" s="48">
        <v>0</v>
      </c>
      <c r="AT91" s="38" t="s">
        <v>165</v>
      </c>
      <c r="AU91" s="44" t="s">
        <v>165</v>
      </c>
      <c r="AV91" s="50" t="s">
        <v>165</v>
      </c>
      <c r="AW91" s="52" t="s">
        <v>165</v>
      </c>
      <c r="AY91" s="48">
        <v>0</v>
      </c>
      <c r="AZ91" s="38" t="s">
        <v>165</v>
      </c>
      <c r="BA91" s="44" t="s">
        <v>165</v>
      </c>
      <c r="BB91" s="50" t="s">
        <v>165</v>
      </c>
      <c r="BC91" s="52" t="s">
        <v>165</v>
      </c>
      <c r="BE91" s="48">
        <v>0</v>
      </c>
      <c r="BF91" s="38" t="s">
        <v>165</v>
      </c>
      <c r="BG91" s="44" t="s">
        <v>165</v>
      </c>
      <c r="BH91" s="50" t="s">
        <v>165</v>
      </c>
      <c r="BI91" s="52" t="s">
        <v>165</v>
      </c>
      <c r="BJ91" s="38" t="s">
        <v>248</v>
      </c>
      <c r="BK91" s="48">
        <v>0</v>
      </c>
      <c r="BL91" s="38" t="s">
        <v>165</v>
      </c>
      <c r="BM91" s="44" t="s">
        <v>165</v>
      </c>
      <c r="BN91" s="50" t="s">
        <v>165</v>
      </c>
      <c r="BO91" s="52" t="s">
        <v>165</v>
      </c>
      <c r="BP91" s="107"/>
      <c r="BQ91" s="48">
        <v>0</v>
      </c>
      <c r="BR91" s="38" t="s">
        <v>165</v>
      </c>
      <c r="BS91" s="44" t="s">
        <v>165</v>
      </c>
      <c r="BT91" s="50" t="s">
        <v>165</v>
      </c>
      <c r="BU91" s="52" t="s">
        <v>165</v>
      </c>
      <c r="BV91" s="107"/>
      <c r="BW91" s="48">
        <v>0</v>
      </c>
      <c r="BX91" s="38" t="s">
        <v>165</v>
      </c>
      <c r="BY91" s="44" t="s">
        <v>165</v>
      </c>
      <c r="BZ91" s="50" t="s">
        <v>165</v>
      </c>
      <c r="CA91" s="52" t="s">
        <v>165</v>
      </c>
      <c r="CB91" s="38" t="s">
        <v>248</v>
      </c>
      <c r="CC91" s="110"/>
      <c r="CD91" s="110"/>
      <c r="CE91" s="110"/>
      <c r="CF91" s="110"/>
      <c r="CG91" s="110"/>
      <c r="CH91" s="110"/>
      <c r="CI91" s="110"/>
    </row>
    <row r="92" spans="1:87" s="72" customFormat="1" ht="12.75">
      <c r="A92" s="80" t="s">
        <v>287</v>
      </c>
      <c r="B92" s="43" t="s">
        <v>265</v>
      </c>
      <c r="C92" s="82" t="s">
        <v>267</v>
      </c>
      <c r="D92" s="37" t="s">
        <v>109</v>
      </c>
      <c r="E92" s="46">
        <f>F92*(I92+O92+U92+AA92+AG92+AM92+AS92+AY92+BE92+BK92+BQ92+BW92)</f>
        <v>0</v>
      </c>
      <c r="F92" s="44">
        <f>IF(D92="MDR",1.3,0)+IF(D92="D12",1.19,0)+IF(D92="D14",1.13,0)+IF(D92="D16",1.08,0)+IF(D92="D19",1.04,0)+IF(D92="D20",1.02,0)+IF(D92="D35",1.1,0)+IF(D92="D50",1.16,0)+IF(D92="M12",1.13,0)+IF(D92="M14",1.08,0)+IF(D92="M16",1.05,0)+IF(D92="M19",1.01,0)+IF(D92="M20",1,0)+IF(D92="M40",1.04,0)+IF(D92="M50",1.07,0)</f>
        <v>1</v>
      </c>
      <c r="G92" s="45">
        <f>IF(I92&gt;0,1,0)+IF(O92&gt;0,1,0)+IF(U92&gt;0,1,0)+IF(AA92&gt;0,1,0)+IF(AG92&gt;0,1,0)+IF(AM92&gt;0,1,0)+IF(AS92&gt;0,1,0)+IF(AY92&gt;0,1,0)+IF(BE92&gt;0,1,0)+IF(BK92&gt;0,1,0)+IF(BQ92&gt;0,1,0)+IF(BW92&gt;0,1,0)</f>
        <v>0</v>
      </c>
      <c r="H92" s="38" t="e">
        <f>E92/G92</f>
        <v>#DIV/0!</v>
      </c>
      <c r="I92" s="48">
        <v>0</v>
      </c>
      <c r="J92" s="38" t="s">
        <v>165</v>
      </c>
      <c r="K92" s="44" t="s">
        <v>165</v>
      </c>
      <c r="L92" s="50" t="s">
        <v>165</v>
      </c>
      <c r="M92" s="52" t="s">
        <v>165</v>
      </c>
      <c r="N92" s="45"/>
      <c r="O92" s="48">
        <v>0</v>
      </c>
      <c r="P92" s="38" t="s">
        <v>165</v>
      </c>
      <c r="Q92" s="44" t="s">
        <v>165</v>
      </c>
      <c r="R92" s="50" t="s">
        <v>165</v>
      </c>
      <c r="S92" s="52" t="s">
        <v>165</v>
      </c>
      <c r="T92" s="45"/>
      <c r="U92" s="48">
        <v>0</v>
      </c>
      <c r="V92" s="38" t="s">
        <v>165</v>
      </c>
      <c r="W92" s="44" t="s">
        <v>165</v>
      </c>
      <c r="X92" s="50" t="s">
        <v>165</v>
      </c>
      <c r="Y92" s="52" t="s">
        <v>165</v>
      </c>
      <c r="AA92" s="48">
        <v>0</v>
      </c>
      <c r="AB92" s="38" t="s">
        <v>165</v>
      </c>
      <c r="AC92" s="44" t="s">
        <v>165</v>
      </c>
      <c r="AD92" s="50" t="s">
        <v>165</v>
      </c>
      <c r="AE92" s="52" t="s">
        <v>165</v>
      </c>
      <c r="AG92" s="48">
        <v>0</v>
      </c>
      <c r="AH92" s="38" t="s">
        <v>165</v>
      </c>
      <c r="AI92" s="44" t="s">
        <v>165</v>
      </c>
      <c r="AJ92" s="50" t="s">
        <v>165</v>
      </c>
      <c r="AK92" s="52" t="s">
        <v>165</v>
      </c>
      <c r="AL92" s="43" t="s">
        <v>265</v>
      </c>
      <c r="AM92" s="48">
        <v>0</v>
      </c>
      <c r="AN92" s="38" t="s">
        <v>165</v>
      </c>
      <c r="AO92" s="44" t="s">
        <v>165</v>
      </c>
      <c r="AP92" s="50" t="s">
        <v>165</v>
      </c>
      <c r="AQ92" s="52" t="s">
        <v>165</v>
      </c>
      <c r="AS92" s="48">
        <v>0</v>
      </c>
      <c r="AT92" s="38" t="s">
        <v>165</v>
      </c>
      <c r="AU92" s="44" t="s">
        <v>165</v>
      </c>
      <c r="AV92" s="50" t="s">
        <v>165</v>
      </c>
      <c r="AW92" s="52" t="s">
        <v>165</v>
      </c>
      <c r="AY92" s="48">
        <v>0</v>
      </c>
      <c r="AZ92" s="38" t="s">
        <v>165</v>
      </c>
      <c r="BA92" s="44" t="s">
        <v>165</v>
      </c>
      <c r="BB92" s="50" t="s">
        <v>165</v>
      </c>
      <c r="BC92" s="52" t="s">
        <v>165</v>
      </c>
      <c r="BE92" s="48">
        <v>0</v>
      </c>
      <c r="BF92" s="38" t="s">
        <v>165</v>
      </c>
      <c r="BG92" s="44" t="s">
        <v>165</v>
      </c>
      <c r="BH92" s="50" t="s">
        <v>165</v>
      </c>
      <c r="BI92" s="52" t="s">
        <v>165</v>
      </c>
      <c r="BJ92" s="38" t="s">
        <v>265</v>
      </c>
      <c r="BK92" s="48">
        <v>0</v>
      </c>
      <c r="BL92" s="38" t="s">
        <v>165</v>
      </c>
      <c r="BM92" s="44" t="s">
        <v>165</v>
      </c>
      <c r="BN92" s="50" t="s">
        <v>165</v>
      </c>
      <c r="BO92" s="52" t="s">
        <v>165</v>
      </c>
      <c r="BP92" s="107"/>
      <c r="BQ92" s="48">
        <v>0</v>
      </c>
      <c r="BR92" s="38" t="s">
        <v>165</v>
      </c>
      <c r="BS92" s="44" t="s">
        <v>165</v>
      </c>
      <c r="BT92" s="50" t="s">
        <v>165</v>
      </c>
      <c r="BU92" s="52" t="s">
        <v>165</v>
      </c>
      <c r="BV92" s="107"/>
      <c r="BW92" s="48">
        <v>0</v>
      </c>
      <c r="BX92" s="38" t="s">
        <v>165</v>
      </c>
      <c r="BY92" s="44" t="s">
        <v>165</v>
      </c>
      <c r="BZ92" s="50" t="s">
        <v>165</v>
      </c>
      <c r="CA92" s="52" t="s">
        <v>165</v>
      </c>
      <c r="CB92" s="38" t="s">
        <v>265</v>
      </c>
      <c r="CC92" s="107"/>
      <c r="CD92" s="107"/>
      <c r="CE92" s="107"/>
      <c r="CF92" s="107"/>
      <c r="CG92" s="107"/>
      <c r="CH92" s="110"/>
      <c r="CI92" s="107"/>
    </row>
    <row r="93" spans="1:87" s="72" customFormat="1" ht="12.75">
      <c r="A93" s="80" t="s">
        <v>292</v>
      </c>
      <c r="B93" s="43" t="s">
        <v>280</v>
      </c>
      <c r="C93" s="37" t="s">
        <v>217</v>
      </c>
      <c r="D93" s="37" t="s">
        <v>109</v>
      </c>
      <c r="E93" s="46">
        <f>F93*(I93+O93+U93+AA93+AG93+AM93+AS93+AY93+BE93+BK93+BQ93+BW93)</f>
        <v>0</v>
      </c>
      <c r="F93" s="44">
        <f>IF(D93="MDR",1.3,0)+IF(D93="D12",1.19,0)+IF(D93="D14",1.13,0)+IF(D93="D16",1.08,0)+IF(D93="D19",1.04,0)+IF(D93="D20",1.02,0)+IF(D93="D35",1.1,0)+IF(D93="D50",1.16,0)+IF(D93="M12",1.13,0)+IF(D93="M14",1.08,0)+IF(D93="M16",1.05,0)+IF(D93="M19",1.01,0)+IF(D93="M20",1,0)+IF(D93="M40",1.04,0)+IF(D93="M50",1.07,0)</f>
        <v>1</v>
      </c>
      <c r="G93" s="45">
        <f>IF(I93&gt;0,1,0)+IF(O93&gt;0,1,0)+IF(U93&gt;0,1,0)+IF(AA93&gt;0,1,0)+IF(AG93&gt;0,1,0)+IF(AM93&gt;0,1,0)+IF(AS93&gt;0,1,0)+IF(AY93&gt;0,1,0)+IF(BE93&gt;0,1,0)+IF(BK93&gt;0,1,0)+IF(BQ93&gt;0,1,0)+IF(BW93&gt;0,1,0)</f>
        <v>0</v>
      </c>
      <c r="H93" s="38" t="e">
        <f>E93/G93</f>
        <v>#DIV/0!</v>
      </c>
      <c r="I93" s="48">
        <v>0</v>
      </c>
      <c r="J93" s="38" t="s">
        <v>165</v>
      </c>
      <c r="K93" s="44" t="s">
        <v>165</v>
      </c>
      <c r="L93" s="50" t="s">
        <v>165</v>
      </c>
      <c r="M93" s="52" t="s">
        <v>165</v>
      </c>
      <c r="N93" s="38"/>
      <c r="O93" s="48">
        <v>0</v>
      </c>
      <c r="P93" s="38" t="s">
        <v>165</v>
      </c>
      <c r="Q93" s="44" t="s">
        <v>165</v>
      </c>
      <c r="R93" s="50" t="s">
        <v>165</v>
      </c>
      <c r="S93" s="52" t="s">
        <v>165</v>
      </c>
      <c r="T93" s="45"/>
      <c r="U93" s="48">
        <v>0</v>
      </c>
      <c r="V93" s="38" t="s">
        <v>165</v>
      </c>
      <c r="W93" s="44" t="s">
        <v>165</v>
      </c>
      <c r="X93" s="50" t="s">
        <v>165</v>
      </c>
      <c r="Y93" s="52" t="s">
        <v>165</v>
      </c>
      <c r="AA93" s="48">
        <v>0</v>
      </c>
      <c r="AB93" s="38" t="s">
        <v>165</v>
      </c>
      <c r="AC93" s="44" t="s">
        <v>165</v>
      </c>
      <c r="AD93" s="50" t="s">
        <v>165</v>
      </c>
      <c r="AE93" s="52" t="s">
        <v>165</v>
      </c>
      <c r="AG93" s="48">
        <v>0</v>
      </c>
      <c r="AH93" s="38" t="s">
        <v>165</v>
      </c>
      <c r="AI93" s="44" t="s">
        <v>165</v>
      </c>
      <c r="AJ93" s="50" t="s">
        <v>165</v>
      </c>
      <c r="AK93" s="52" t="s">
        <v>165</v>
      </c>
      <c r="AL93" s="43" t="s">
        <v>280</v>
      </c>
      <c r="AM93" s="48">
        <v>0</v>
      </c>
      <c r="AN93" s="38" t="s">
        <v>165</v>
      </c>
      <c r="AO93" s="44" t="s">
        <v>165</v>
      </c>
      <c r="AP93" s="50" t="s">
        <v>165</v>
      </c>
      <c r="AQ93" s="52" t="s">
        <v>165</v>
      </c>
      <c r="AS93" s="48">
        <v>0</v>
      </c>
      <c r="AT93" s="38" t="s">
        <v>165</v>
      </c>
      <c r="AU93" s="44" t="s">
        <v>165</v>
      </c>
      <c r="AV93" s="50" t="s">
        <v>165</v>
      </c>
      <c r="AW93" s="52" t="s">
        <v>165</v>
      </c>
      <c r="AY93" s="48">
        <v>0</v>
      </c>
      <c r="AZ93" s="38" t="s">
        <v>165</v>
      </c>
      <c r="BA93" s="44" t="s">
        <v>165</v>
      </c>
      <c r="BB93" s="50" t="s">
        <v>165</v>
      </c>
      <c r="BC93" s="52" t="s">
        <v>165</v>
      </c>
      <c r="BE93" s="48">
        <v>0</v>
      </c>
      <c r="BF93" s="38" t="s">
        <v>165</v>
      </c>
      <c r="BG93" s="44" t="s">
        <v>165</v>
      </c>
      <c r="BH93" s="50" t="s">
        <v>165</v>
      </c>
      <c r="BI93" s="52" t="s">
        <v>165</v>
      </c>
      <c r="BJ93" s="38" t="s">
        <v>280</v>
      </c>
      <c r="BK93" s="48">
        <v>0</v>
      </c>
      <c r="BL93" s="38" t="s">
        <v>165</v>
      </c>
      <c r="BM93" s="44" t="s">
        <v>165</v>
      </c>
      <c r="BN93" s="50" t="s">
        <v>165</v>
      </c>
      <c r="BO93" s="52" t="s">
        <v>165</v>
      </c>
      <c r="BP93" s="107"/>
      <c r="BQ93" s="48">
        <v>0</v>
      </c>
      <c r="BR93" s="38" t="s">
        <v>165</v>
      </c>
      <c r="BS93" s="44" t="s">
        <v>165</v>
      </c>
      <c r="BT93" s="50" t="s">
        <v>165</v>
      </c>
      <c r="BU93" s="52" t="s">
        <v>165</v>
      </c>
      <c r="BV93" s="107"/>
      <c r="BW93" s="48">
        <v>0</v>
      </c>
      <c r="BX93" s="38" t="s">
        <v>165</v>
      </c>
      <c r="BY93" s="44" t="s">
        <v>165</v>
      </c>
      <c r="BZ93" s="50" t="s">
        <v>165</v>
      </c>
      <c r="CA93" s="52" t="s">
        <v>165</v>
      </c>
      <c r="CB93" s="38" t="s">
        <v>280</v>
      </c>
      <c r="CC93" s="107"/>
      <c r="CD93" s="107"/>
      <c r="CE93" s="107"/>
      <c r="CF93" s="107"/>
      <c r="CG93" s="107"/>
      <c r="CH93" s="107"/>
      <c r="CI93" s="107"/>
    </row>
    <row r="94" spans="1:87" s="72" customFormat="1" ht="12.75">
      <c r="A94" s="80" t="s">
        <v>293</v>
      </c>
      <c r="B94" s="43" t="s">
        <v>277</v>
      </c>
      <c r="C94" s="37" t="s">
        <v>224</v>
      </c>
      <c r="D94" s="37" t="s">
        <v>109</v>
      </c>
      <c r="E94" s="46">
        <f>F94*(I94+O94+U94+AA94+AG94+AM94+AS94+AY94+BE94+BK94+BQ94+BW94)</f>
        <v>0</v>
      </c>
      <c r="F94" s="44">
        <f>IF(D94="MDR",1.3,0)+IF(D94="D12",1.19,0)+IF(D94="D14",1.13,0)+IF(D94="D16",1.08,0)+IF(D94="D19",1.04,0)+IF(D94="D20",1.02,0)+IF(D94="D35",1.1,0)+IF(D94="D50",1.16,0)+IF(D94="M12",1.13,0)+IF(D94="M14",1.08,0)+IF(D94="M16",1.05,0)+IF(D94="M19",1.01,0)+IF(D94="M20",1,0)+IF(D94="M40",1.04,0)+IF(D94="M50",1.07,0)</f>
        <v>1</v>
      </c>
      <c r="G94" s="45">
        <f>IF(I94&gt;0,1,0)+IF(O94&gt;0,1,0)+IF(U94&gt;0,1,0)+IF(AA94&gt;0,1,0)+IF(AG94&gt;0,1,0)+IF(AM94&gt;0,1,0)+IF(AS94&gt;0,1,0)+IF(AY94&gt;0,1,0)+IF(BE94&gt;0,1,0)+IF(BK94&gt;0,1,0)+IF(BQ94&gt;0,1,0)+IF(BW94&gt;0,1,0)</f>
        <v>0</v>
      </c>
      <c r="H94" s="38" t="e">
        <f>E94/G94</f>
        <v>#DIV/0!</v>
      </c>
      <c r="I94" s="48">
        <v>0</v>
      </c>
      <c r="J94" s="38" t="s">
        <v>165</v>
      </c>
      <c r="K94" s="44" t="s">
        <v>165</v>
      </c>
      <c r="L94" s="50" t="s">
        <v>165</v>
      </c>
      <c r="M94" s="52" t="s">
        <v>165</v>
      </c>
      <c r="N94" s="38"/>
      <c r="O94" s="48">
        <v>0</v>
      </c>
      <c r="P94" s="38" t="s">
        <v>165</v>
      </c>
      <c r="Q94" s="44" t="s">
        <v>165</v>
      </c>
      <c r="R94" s="50" t="s">
        <v>165</v>
      </c>
      <c r="S94" s="52" t="s">
        <v>165</v>
      </c>
      <c r="T94" s="38"/>
      <c r="U94" s="48">
        <v>0</v>
      </c>
      <c r="V94" s="38" t="s">
        <v>165</v>
      </c>
      <c r="W94" s="44" t="s">
        <v>165</v>
      </c>
      <c r="X94" s="50" t="s">
        <v>165</v>
      </c>
      <c r="Y94" s="52" t="s">
        <v>165</v>
      </c>
      <c r="AA94" s="48">
        <v>0</v>
      </c>
      <c r="AB94" s="38" t="s">
        <v>165</v>
      </c>
      <c r="AC94" s="44" t="s">
        <v>165</v>
      </c>
      <c r="AD94" s="50" t="s">
        <v>165</v>
      </c>
      <c r="AE94" s="52" t="s">
        <v>165</v>
      </c>
      <c r="AG94" s="48">
        <v>0</v>
      </c>
      <c r="AH94" s="38" t="s">
        <v>165</v>
      </c>
      <c r="AI94" s="44" t="s">
        <v>165</v>
      </c>
      <c r="AJ94" s="50" t="s">
        <v>165</v>
      </c>
      <c r="AK94" s="52" t="s">
        <v>165</v>
      </c>
      <c r="AL94" s="43" t="s">
        <v>277</v>
      </c>
      <c r="AM94" s="48">
        <v>0</v>
      </c>
      <c r="AN94" s="38" t="s">
        <v>165</v>
      </c>
      <c r="AO94" s="44" t="s">
        <v>165</v>
      </c>
      <c r="AP94" s="50" t="s">
        <v>165</v>
      </c>
      <c r="AQ94" s="52" t="s">
        <v>165</v>
      </c>
      <c r="AS94" s="48">
        <v>0</v>
      </c>
      <c r="AT94" s="38" t="s">
        <v>165</v>
      </c>
      <c r="AU94" s="44" t="s">
        <v>165</v>
      </c>
      <c r="AV94" s="50" t="s">
        <v>165</v>
      </c>
      <c r="AW94" s="52" t="s">
        <v>165</v>
      </c>
      <c r="AY94" s="48">
        <v>0</v>
      </c>
      <c r="AZ94" s="38" t="s">
        <v>165</v>
      </c>
      <c r="BA94" s="44" t="s">
        <v>165</v>
      </c>
      <c r="BB94" s="50" t="s">
        <v>165</v>
      </c>
      <c r="BC94" s="52" t="s">
        <v>165</v>
      </c>
      <c r="BD94" s="77"/>
      <c r="BE94" s="48">
        <v>0</v>
      </c>
      <c r="BF94" s="38" t="s">
        <v>165</v>
      </c>
      <c r="BG94" s="44" t="s">
        <v>165</v>
      </c>
      <c r="BH94" s="50" t="s">
        <v>165</v>
      </c>
      <c r="BI94" s="52" t="s">
        <v>165</v>
      </c>
      <c r="BJ94" s="38" t="s">
        <v>277</v>
      </c>
      <c r="BK94" s="48">
        <v>0</v>
      </c>
      <c r="BL94" s="38" t="s">
        <v>165</v>
      </c>
      <c r="BM94" s="44" t="s">
        <v>165</v>
      </c>
      <c r="BN94" s="50" t="s">
        <v>165</v>
      </c>
      <c r="BO94" s="52" t="s">
        <v>165</v>
      </c>
      <c r="BP94" s="110"/>
      <c r="BQ94" s="48">
        <v>0</v>
      </c>
      <c r="BR94" s="38" t="s">
        <v>165</v>
      </c>
      <c r="BS94" s="44" t="s">
        <v>165</v>
      </c>
      <c r="BT94" s="50" t="s">
        <v>165</v>
      </c>
      <c r="BU94" s="52" t="s">
        <v>165</v>
      </c>
      <c r="BV94" s="110"/>
      <c r="BW94" s="48">
        <v>0</v>
      </c>
      <c r="BX94" s="38" t="s">
        <v>165</v>
      </c>
      <c r="BY94" s="44" t="s">
        <v>165</v>
      </c>
      <c r="BZ94" s="50" t="s">
        <v>165</v>
      </c>
      <c r="CA94" s="52" t="s">
        <v>165</v>
      </c>
      <c r="CB94" s="38" t="s">
        <v>277</v>
      </c>
      <c r="CC94" s="107"/>
      <c r="CD94" s="107"/>
      <c r="CE94" s="107"/>
      <c r="CF94" s="107"/>
      <c r="CG94" s="107"/>
      <c r="CH94" s="107"/>
      <c r="CI94" s="107"/>
    </row>
    <row r="95" spans="1:87" s="72" customFormat="1" ht="12.75">
      <c r="A95" s="78" t="s">
        <v>305</v>
      </c>
      <c r="B95" s="43" t="s">
        <v>271</v>
      </c>
      <c r="C95" s="82" t="s">
        <v>158</v>
      </c>
      <c r="D95" s="37" t="s">
        <v>10</v>
      </c>
      <c r="E95" s="46">
        <f>F95*(I95+O95+U95+AA95+AG95+AM95+AS95+AY95+BE95+BK95+BQ95+BW95)</f>
        <v>0</v>
      </c>
      <c r="F95" s="44">
        <f>IF(D95="MDR",1.3,0)+IF(D95="D12",1.19,0)+IF(D95="D14",1.13,0)+IF(D95="D16",1.08,0)+IF(D95="D19",1.04,0)+IF(D95="D20",1.02,0)+IF(D95="D35",1.1,0)+IF(D95="D50",1.16,0)+IF(D95="M12",1.13,0)+IF(D95="M14",1.08,0)+IF(D95="M16",1.05,0)+IF(D95="M19",1.01,0)+IF(D95="M20",1,0)+IF(D95="M40",1.04,0)+IF(D95="M50",1.07,0)</f>
        <v>1.04</v>
      </c>
      <c r="G95" s="45">
        <f>IF(I95&gt;0,1,0)+IF(O95&gt;0,1,0)+IF(U95&gt;0,1,0)+IF(AA95&gt;0,1,0)+IF(AG95&gt;0,1,0)+IF(AM95&gt;0,1,0)+IF(AS95&gt;0,1,0)+IF(AY95&gt;0,1,0)+IF(BE95&gt;0,1,0)+IF(BK95&gt;0,1,0)+IF(BQ95&gt;0,1,0)+IF(BW95&gt;0,1,0)</f>
        <v>0</v>
      </c>
      <c r="H95" s="38" t="e">
        <f>E95/G95</f>
        <v>#DIV/0!</v>
      </c>
      <c r="I95" s="48">
        <v>0</v>
      </c>
      <c r="J95" s="38" t="s">
        <v>165</v>
      </c>
      <c r="K95" s="44" t="s">
        <v>165</v>
      </c>
      <c r="L95" s="50" t="s">
        <v>165</v>
      </c>
      <c r="M95" s="52" t="s">
        <v>165</v>
      </c>
      <c r="N95" s="45"/>
      <c r="O95" s="48">
        <v>0</v>
      </c>
      <c r="P95" s="38" t="s">
        <v>165</v>
      </c>
      <c r="Q95" s="44" t="s">
        <v>165</v>
      </c>
      <c r="R95" s="50" t="s">
        <v>165</v>
      </c>
      <c r="S95" s="52" t="s">
        <v>165</v>
      </c>
      <c r="T95" s="38"/>
      <c r="U95" s="48">
        <v>0</v>
      </c>
      <c r="V95" s="38" t="s">
        <v>165</v>
      </c>
      <c r="W95" s="44" t="s">
        <v>165</v>
      </c>
      <c r="X95" s="50" t="s">
        <v>165</v>
      </c>
      <c r="Y95" s="52" t="s">
        <v>165</v>
      </c>
      <c r="AA95" s="48">
        <v>0</v>
      </c>
      <c r="AB95" s="38" t="s">
        <v>165</v>
      </c>
      <c r="AC95" s="44" t="s">
        <v>165</v>
      </c>
      <c r="AD95" s="50" t="s">
        <v>165</v>
      </c>
      <c r="AE95" s="52" t="s">
        <v>165</v>
      </c>
      <c r="AG95" s="48">
        <v>0</v>
      </c>
      <c r="AH95" s="38" t="s">
        <v>165</v>
      </c>
      <c r="AI95" s="44" t="s">
        <v>165</v>
      </c>
      <c r="AJ95" s="50" t="s">
        <v>165</v>
      </c>
      <c r="AK95" s="52" t="s">
        <v>165</v>
      </c>
      <c r="AL95" s="43" t="s">
        <v>271</v>
      </c>
      <c r="AM95" s="48">
        <v>0</v>
      </c>
      <c r="AN95" s="38" t="s">
        <v>165</v>
      </c>
      <c r="AO95" s="44" t="s">
        <v>165</v>
      </c>
      <c r="AP95" s="50" t="s">
        <v>165</v>
      </c>
      <c r="AQ95" s="52" t="s">
        <v>165</v>
      </c>
      <c r="AS95" s="48">
        <v>0</v>
      </c>
      <c r="AT95" s="38" t="s">
        <v>165</v>
      </c>
      <c r="AU95" s="44" t="s">
        <v>165</v>
      </c>
      <c r="AV95" s="50" t="s">
        <v>165</v>
      </c>
      <c r="AW95" s="52" t="s">
        <v>165</v>
      </c>
      <c r="AY95" s="48">
        <v>0</v>
      </c>
      <c r="AZ95" s="38" t="s">
        <v>165</v>
      </c>
      <c r="BA95" s="44" t="s">
        <v>165</v>
      </c>
      <c r="BB95" s="50" t="s">
        <v>165</v>
      </c>
      <c r="BC95" s="52" t="s">
        <v>165</v>
      </c>
      <c r="BE95" s="48">
        <v>0</v>
      </c>
      <c r="BF95" s="38" t="s">
        <v>165</v>
      </c>
      <c r="BG95" s="44" t="s">
        <v>165</v>
      </c>
      <c r="BH95" s="50" t="s">
        <v>165</v>
      </c>
      <c r="BI95" s="52" t="s">
        <v>165</v>
      </c>
      <c r="BJ95" s="38" t="s">
        <v>271</v>
      </c>
      <c r="BK95" s="48">
        <v>0</v>
      </c>
      <c r="BL95" s="38" t="s">
        <v>165</v>
      </c>
      <c r="BM95" s="44" t="s">
        <v>165</v>
      </c>
      <c r="BN95" s="50" t="s">
        <v>165</v>
      </c>
      <c r="BO95" s="52" t="s">
        <v>165</v>
      </c>
      <c r="BP95" s="107"/>
      <c r="BQ95" s="48">
        <v>0</v>
      </c>
      <c r="BR95" s="38" t="s">
        <v>165</v>
      </c>
      <c r="BS95" s="44" t="s">
        <v>165</v>
      </c>
      <c r="BT95" s="50" t="s">
        <v>165</v>
      </c>
      <c r="BU95" s="52" t="s">
        <v>165</v>
      </c>
      <c r="BV95" s="107"/>
      <c r="BW95" s="48">
        <v>0</v>
      </c>
      <c r="BX95" s="38" t="s">
        <v>165</v>
      </c>
      <c r="BY95" s="44" t="s">
        <v>165</v>
      </c>
      <c r="BZ95" s="50" t="s">
        <v>165</v>
      </c>
      <c r="CA95" s="52" t="s">
        <v>165</v>
      </c>
      <c r="CB95" s="38" t="s">
        <v>271</v>
      </c>
      <c r="CC95" s="107"/>
      <c r="CD95" s="107"/>
      <c r="CE95" s="107"/>
      <c r="CF95" s="107"/>
      <c r="CG95" s="107"/>
      <c r="CH95" s="107"/>
      <c r="CI95" s="107"/>
    </row>
    <row r="96" spans="1:87" s="72" customFormat="1" ht="12.75">
      <c r="A96" s="78" t="s">
        <v>307</v>
      </c>
      <c r="B96" s="38" t="s">
        <v>285</v>
      </c>
      <c r="C96" s="44" t="s">
        <v>286</v>
      </c>
      <c r="D96" s="37" t="s">
        <v>10</v>
      </c>
      <c r="E96" s="46">
        <f>F96*(I96+O96+U96+AA96+AG96+AM96+AS96+AY96+BE96+BK96+BQ96+BW96)</f>
        <v>0</v>
      </c>
      <c r="F96" s="44">
        <f>IF(D96="MDR",1.3,0)+IF(D96="D12",1.19,0)+IF(D96="D14",1.13,0)+IF(D96="D16",1.08,0)+IF(D96="D19",1.04,0)+IF(D96="D20",1.02,0)+IF(D96="D35",1.1,0)+IF(D96="D50",1.16,0)+IF(D96="M12",1.13,0)+IF(D96="M14",1.08,0)+IF(D96="M16",1.05,0)+IF(D96="M19",1.01,0)+IF(D96="M20",1,0)+IF(D96="M40",1.04,0)+IF(D96="M50",1.07,0)</f>
        <v>1.04</v>
      </c>
      <c r="G96" s="45">
        <f>IF(I96&gt;0,1,0)+IF(O96&gt;0,1,0)+IF(U96&gt;0,1,0)+IF(AA96&gt;0,1,0)+IF(AG96&gt;0,1,0)+IF(AM96&gt;0,1,0)+IF(AS96&gt;0,1,0)+IF(AY96&gt;0,1,0)+IF(BE96&gt;0,1,0)+IF(BK96&gt;0,1,0)+IF(BQ96&gt;0,1,0)+IF(BW96&gt;0,1,0)</f>
        <v>0</v>
      </c>
      <c r="H96" s="38" t="e">
        <f>E96/G96</f>
        <v>#DIV/0!</v>
      </c>
      <c r="I96" s="48">
        <v>0</v>
      </c>
      <c r="J96" s="38" t="s">
        <v>165</v>
      </c>
      <c r="K96" s="44" t="s">
        <v>165</v>
      </c>
      <c r="L96" s="50" t="s">
        <v>165</v>
      </c>
      <c r="M96" s="52" t="s">
        <v>165</v>
      </c>
      <c r="N96" s="38"/>
      <c r="O96" s="48">
        <v>0</v>
      </c>
      <c r="P96" s="38" t="s">
        <v>165</v>
      </c>
      <c r="Q96" s="44" t="s">
        <v>165</v>
      </c>
      <c r="R96" s="50" t="s">
        <v>165</v>
      </c>
      <c r="S96" s="52" t="s">
        <v>165</v>
      </c>
      <c r="T96" s="38"/>
      <c r="U96" s="48">
        <v>0</v>
      </c>
      <c r="V96" s="38" t="s">
        <v>165</v>
      </c>
      <c r="W96" s="44" t="s">
        <v>165</v>
      </c>
      <c r="X96" s="50" t="s">
        <v>165</v>
      </c>
      <c r="Y96" s="52" t="s">
        <v>165</v>
      </c>
      <c r="Z96" s="38"/>
      <c r="AA96" s="48">
        <v>0</v>
      </c>
      <c r="AB96" s="38" t="s">
        <v>165</v>
      </c>
      <c r="AC96" s="44" t="s">
        <v>165</v>
      </c>
      <c r="AD96" s="50" t="s">
        <v>165</v>
      </c>
      <c r="AE96" s="52" t="s">
        <v>165</v>
      </c>
      <c r="AF96" s="38"/>
      <c r="AG96" s="48">
        <v>0</v>
      </c>
      <c r="AH96" s="38" t="s">
        <v>165</v>
      </c>
      <c r="AI96" s="44" t="s">
        <v>165</v>
      </c>
      <c r="AJ96" s="50" t="s">
        <v>165</v>
      </c>
      <c r="AK96" s="52" t="s">
        <v>165</v>
      </c>
      <c r="AL96" s="38" t="s">
        <v>340</v>
      </c>
      <c r="AM96" s="48">
        <v>0</v>
      </c>
      <c r="AN96" s="38" t="s">
        <v>165</v>
      </c>
      <c r="AO96" s="44" t="s">
        <v>165</v>
      </c>
      <c r="AP96" s="50" t="s">
        <v>165</v>
      </c>
      <c r="AQ96" s="52" t="s">
        <v>165</v>
      </c>
      <c r="AR96" s="38"/>
      <c r="AS96" s="48">
        <v>0</v>
      </c>
      <c r="AT96" s="38" t="s">
        <v>165</v>
      </c>
      <c r="AU96" s="44" t="s">
        <v>165</v>
      </c>
      <c r="AV96" s="50" t="s">
        <v>165</v>
      </c>
      <c r="AW96" s="52" t="s">
        <v>165</v>
      </c>
      <c r="AY96" s="48">
        <v>0</v>
      </c>
      <c r="AZ96" s="38" t="s">
        <v>165</v>
      </c>
      <c r="BA96" s="44" t="s">
        <v>165</v>
      </c>
      <c r="BB96" s="50" t="s">
        <v>165</v>
      </c>
      <c r="BC96" s="52" t="s">
        <v>165</v>
      </c>
      <c r="BE96" s="48">
        <v>0</v>
      </c>
      <c r="BF96" s="38" t="s">
        <v>165</v>
      </c>
      <c r="BG96" s="44" t="s">
        <v>165</v>
      </c>
      <c r="BH96" s="50" t="s">
        <v>165</v>
      </c>
      <c r="BI96" s="52" t="s">
        <v>165</v>
      </c>
      <c r="BJ96" s="38" t="s">
        <v>340</v>
      </c>
      <c r="BK96" s="48">
        <v>0</v>
      </c>
      <c r="BL96" s="38" t="s">
        <v>165</v>
      </c>
      <c r="BM96" s="44" t="s">
        <v>165</v>
      </c>
      <c r="BN96" s="50" t="s">
        <v>165</v>
      </c>
      <c r="BO96" s="52" t="s">
        <v>165</v>
      </c>
      <c r="BP96" s="107"/>
      <c r="BQ96" s="48">
        <v>0</v>
      </c>
      <c r="BR96" s="38" t="s">
        <v>165</v>
      </c>
      <c r="BS96" s="44" t="s">
        <v>165</v>
      </c>
      <c r="BT96" s="50" t="s">
        <v>165</v>
      </c>
      <c r="BU96" s="52" t="s">
        <v>165</v>
      </c>
      <c r="BV96" s="107"/>
      <c r="BW96" s="48">
        <v>0</v>
      </c>
      <c r="BX96" s="38" t="s">
        <v>165</v>
      </c>
      <c r="BY96" s="44" t="s">
        <v>165</v>
      </c>
      <c r="BZ96" s="50" t="s">
        <v>165</v>
      </c>
      <c r="CA96" s="52" t="s">
        <v>165</v>
      </c>
      <c r="CB96" s="38" t="s">
        <v>340</v>
      </c>
      <c r="CC96" s="107"/>
      <c r="CD96" s="107"/>
      <c r="CE96" s="107"/>
      <c r="CF96" s="107"/>
      <c r="CG96" s="107"/>
      <c r="CH96" s="107"/>
      <c r="CI96" s="107"/>
    </row>
    <row r="97" spans="1:87" s="72" customFormat="1" ht="12.75">
      <c r="A97" s="78" t="s">
        <v>321</v>
      </c>
      <c r="B97" s="43" t="s">
        <v>308</v>
      </c>
      <c r="C97" s="82" t="s">
        <v>158</v>
      </c>
      <c r="D97" s="37" t="s">
        <v>17</v>
      </c>
      <c r="E97" s="46">
        <f>F97*(I97+O97+U97+AA97+AG97+AM97+AS97+AY97+BE97+BK97+BQ97+BW97)</f>
        <v>0</v>
      </c>
      <c r="F97" s="44">
        <f>IF(D97="MDR",1.3,0)+IF(D97="D12",1.19,0)+IF(D97="D14",1.13,0)+IF(D97="D16",1.08,0)+IF(D97="D19",1.04,0)+IF(D97="D20",1.02,0)+IF(D97="D35",1.1,0)+IF(D97="D50",1.16,0)+IF(D97="M12",1.13,0)+IF(D97="M14",1.08,0)+IF(D97="M16",1.05,0)+IF(D97="M19",1.01,0)+IF(D97="M20",1,0)+IF(D97="M40",1.04,0)+IF(D97="M50",1.07,0)</f>
        <v>1.3</v>
      </c>
      <c r="G97" s="45">
        <f>IF(I97&gt;0,1,0)+IF(O97&gt;0,1,0)+IF(U97&gt;0,1,0)+IF(AA97&gt;0,1,0)+IF(AG97&gt;0,1,0)+IF(AM97&gt;0,1,0)+IF(AS97&gt;0,1,0)+IF(AY97&gt;0,1,0)+IF(BE97&gt;0,1,0)+IF(BK97&gt;0,1,0)+IF(BQ97&gt;0,1,0)+IF(BW97&gt;0,1,0)</f>
        <v>0</v>
      </c>
      <c r="H97" s="38" t="e">
        <f>E97/G97</f>
        <v>#DIV/0!</v>
      </c>
      <c r="I97" s="48">
        <v>0</v>
      </c>
      <c r="J97" s="38" t="s">
        <v>165</v>
      </c>
      <c r="K97" s="44" t="s">
        <v>165</v>
      </c>
      <c r="L97" s="50" t="s">
        <v>165</v>
      </c>
      <c r="M97" s="52" t="s">
        <v>165</v>
      </c>
      <c r="N97" s="38"/>
      <c r="O97" s="48">
        <v>0</v>
      </c>
      <c r="P97" s="38" t="s">
        <v>165</v>
      </c>
      <c r="Q97" s="44" t="s">
        <v>165</v>
      </c>
      <c r="R97" s="50" t="s">
        <v>165</v>
      </c>
      <c r="S97" s="52" t="s">
        <v>165</v>
      </c>
      <c r="T97" s="39"/>
      <c r="U97" s="48">
        <v>0</v>
      </c>
      <c r="V97" s="38" t="s">
        <v>165</v>
      </c>
      <c r="W97" s="44" t="s">
        <v>165</v>
      </c>
      <c r="X97" s="50" t="s">
        <v>165</v>
      </c>
      <c r="Y97" s="52" t="s">
        <v>165</v>
      </c>
      <c r="Z97" s="38"/>
      <c r="AA97" s="48">
        <v>0</v>
      </c>
      <c r="AB97" s="38" t="s">
        <v>165</v>
      </c>
      <c r="AC97" s="44" t="s">
        <v>165</v>
      </c>
      <c r="AD97" s="50" t="s">
        <v>165</v>
      </c>
      <c r="AE97" s="52" t="s">
        <v>165</v>
      </c>
      <c r="AF97" s="39"/>
      <c r="AG97" s="48">
        <v>0</v>
      </c>
      <c r="AH97" s="38" t="s">
        <v>165</v>
      </c>
      <c r="AI97" s="44" t="s">
        <v>165</v>
      </c>
      <c r="AJ97" s="50" t="s">
        <v>165</v>
      </c>
      <c r="AK97" s="52" t="s">
        <v>165</v>
      </c>
      <c r="AL97" s="43" t="s">
        <v>308</v>
      </c>
      <c r="AM97" s="48">
        <v>0</v>
      </c>
      <c r="AN97" s="38" t="s">
        <v>165</v>
      </c>
      <c r="AO97" s="44" t="s">
        <v>165</v>
      </c>
      <c r="AP97" s="50" t="s">
        <v>165</v>
      </c>
      <c r="AQ97" s="52" t="s">
        <v>165</v>
      </c>
      <c r="AR97" s="39"/>
      <c r="AS97" s="48">
        <v>0</v>
      </c>
      <c r="AT97" s="38" t="s">
        <v>165</v>
      </c>
      <c r="AU97" s="44" t="s">
        <v>165</v>
      </c>
      <c r="AV97" s="50" t="s">
        <v>165</v>
      </c>
      <c r="AW97" s="52" t="s">
        <v>165</v>
      </c>
      <c r="AY97" s="48">
        <v>0</v>
      </c>
      <c r="AZ97" s="38" t="s">
        <v>165</v>
      </c>
      <c r="BA97" s="44" t="s">
        <v>165</v>
      </c>
      <c r="BB97" s="50" t="s">
        <v>165</v>
      </c>
      <c r="BC97" s="52" t="s">
        <v>165</v>
      </c>
      <c r="BE97" s="48">
        <v>0</v>
      </c>
      <c r="BF97" s="38" t="s">
        <v>165</v>
      </c>
      <c r="BG97" s="44" t="s">
        <v>165</v>
      </c>
      <c r="BH97" s="50" t="s">
        <v>165</v>
      </c>
      <c r="BI97" s="52" t="s">
        <v>165</v>
      </c>
      <c r="BJ97" s="38" t="s">
        <v>308</v>
      </c>
      <c r="BK97" s="48">
        <v>0</v>
      </c>
      <c r="BL97" s="38" t="s">
        <v>165</v>
      </c>
      <c r="BM97" s="44" t="s">
        <v>165</v>
      </c>
      <c r="BN97" s="50" t="s">
        <v>165</v>
      </c>
      <c r="BO97" s="52" t="s">
        <v>165</v>
      </c>
      <c r="BP97" s="107"/>
      <c r="BQ97" s="48">
        <v>0</v>
      </c>
      <c r="BR97" s="38" t="s">
        <v>165</v>
      </c>
      <c r="BS97" s="44" t="s">
        <v>165</v>
      </c>
      <c r="BT97" s="50" t="s">
        <v>165</v>
      </c>
      <c r="BU97" s="52" t="s">
        <v>165</v>
      </c>
      <c r="BV97" s="107"/>
      <c r="BW97" s="48">
        <v>0</v>
      </c>
      <c r="BX97" s="38" t="s">
        <v>165</v>
      </c>
      <c r="BY97" s="44" t="s">
        <v>165</v>
      </c>
      <c r="BZ97" s="50" t="s">
        <v>165</v>
      </c>
      <c r="CA97" s="52" t="s">
        <v>165</v>
      </c>
      <c r="CB97" s="38" t="s">
        <v>308</v>
      </c>
      <c r="CC97" s="107"/>
      <c r="CD97" s="107"/>
      <c r="CE97" s="107"/>
      <c r="CF97" s="107"/>
      <c r="CG97" s="107"/>
      <c r="CH97" s="107"/>
      <c r="CI97" s="107"/>
    </row>
    <row r="98" spans="1:87" s="72" customFormat="1" ht="12.75">
      <c r="A98" s="78" t="s">
        <v>322</v>
      </c>
      <c r="B98" s="43" t="s">
        <v>157</v>
      </c>
      <c r="C98" s="37" t="s">
        <v>158</v>
      </c>
      <c r="D98" s="37" t="s">
        <v>17</v>
      </c>
      <c r="E98" s="46">
        <f>F98*(I98+O98+U98+AA98+AG98+AM98+AS98+AY98+BE98+BK98+BQ98+BW98)</f>
        <v>0</v>
      </c>
      <c r="F98" s="44">
        <f>IF(D98="MDR",1.3,0)+IF(D98="D12",1.19,0)+IF(D98="D14",1.13,0)+IF(D98="D16",1.08,0)+IF(D98="D19",1.04,0)+IF(D98="D20",1.02,0)+IF(D98="D35",1.1,0)+IF(D98="D50",1.16,0)+IF(D98="M12",1.13,0)+IF(D98="M14",1.08,0)+IF(D98="M16",1.05,0)+IF(D98="M19",1.01,0)+IF(D98="M20",1,0)+IF(D98="M40",1.04,0)+IF(D98="M50",1.07,0)</f>
        <v>1.3</v>
      </c>
      <c r="G98" s="45">
        <f>IF(I98&gt;0,1,0)+IF(O98&gt;0,1,0)+IF(U98&gt;0,1,0)+IF(AA98&gt;0,1,0)+IF(AG98&gt;0,1,0)+IF(AM98&gt;0,1,0)+IF(AS98&gt;0,1,0)+IF(AY98&gt;0,1,0)+IF(BE98&gt;0,1,0)+IF(BK98&gt;0,1,0)+IF(BQ98&gt;0,1,0)+IF(BW98&gt;0,1,0)</f>
        <v>0</v>
      </c>
      <c r="H98" s="38" t="e">
        <f>E98/G98</f>
        <v>#DIV/0!</v>
      </c>
      <c r="I98" s="48">
        <v>0</v>
      </c>
      <c r="J98" s="38" t="s">
        <v>165</v>
      </c>
      <c r="K98" s="44" t="s">
        <v>165</v>
      </c>
      <c r="L98" s="50" t="s">
        <v>165</v>
      </c>
      <c r="M98" s="52" t="s">
        <v>165</v>
      </c>
      <c r="N98" s="38"/>
      <c r="O98" s="48">
        <v>0</v>
      </c>
      <c r="P98" s="38" t="s">
        <v>165</v>
      </c>
      <c r="Q98" s="44" t="s">
        <v>165</v>
      </c>
      <c r="R98" s="50" t="s">
        <v>165</v>
      </c>
      <c r="S98" s="52" t="s">
        <v>165</v>
      </c>
      <c r="T98" s="38"/>
      <c r="U98" s="48">
        <v>0</v>
      </c>
      <c r="V98" s="38" t="s">
        <v>165</v>
      </c>
      <c r="W98" s="44" t="s">
        <v>165</v>
      </c>
      <c r="X98" s="50" t="s">
        <v>165</v>
      </c>
      <c r="Y98" s="52" t="s">
        <v>165</v>
      </c>
      <c r="AA98" s="48">
        <v>0</v>
      </c>
      <c r="AB98" s="38" t="s">
        <v>165</v>
      </c>
      <c r="AC98" s="44" t="s">
        <v>165</v>
      </c>
      <c r="AD98" s="50" t="s">
        <v>165</v>
      </c>
      <c r="AE98" s="52" t="s">
        <v>165</v>
      </c>
      <c r="AG98" s="48">
        <v>0</v>
      </c>
      <c r="AH98" s="38" t="s">
        <v>165</v>
      </c>
      <c r="AI98" s="44" t="s">
        <v>165</v>
      </c>
      <c r="AJ98" s="50" t="s">
        <v>165</v>
      </c>
      <c r="AK98" s="52" t="s">
        <v>165</v>
      </c>
      <c r="AL98" s="43" t="s">
        <v>157</v>
      </c>
      <c r="AM98" s="48">
        <v>0</v>
      </c>
      <c r="AN98" s="38" t="s">
        <v>165</v>
      </c>
      <c r="AO98" s="44" t="s">
        <v>165</v>
      </c>
      <c r="AP98" s="50" t="s">
        <v>165</v>
      </c>
      <c r="AQ98" s="52" t="s">
        <v>165</v>
      </c>
      <c r="AS98" s="48">
        <v>0</v>
      </c>
      <c r="AT98" s="38" t="s">
        <v>165</v>
      </c>
      <c r="AU98" s="44" t="s">
        <v>165</v>
      </c>
      <c r="AV98" s="50" t="s">
        <v>165</v>
      </c>
      <c r="AW98" s="52" t="s">
        <v>165</v>
      </c>
      <c r="AY98" s="48">
        <v>0</v>
      </c>
      <c r="AZ98" s="38" t="s">
        <v>165</v>
      </c>
      <c r="BA98" s="44" t="s">
        <v>165</v>
      </c>
      <c r="BB98" s="50" t="s">
        <v>165</v>
      </c>
      <c r="BC98" s="52" t="s">
        <v>165</v>
      </c>
      <c r="BE98" s="48">
        <v>0</v>
      </c>
      <c r="BF98" s="38" t="s">
        <v>165</v>
      </c>
      <c r="BG98" s="44" t="s">
        <v>165</v>
      </c>
      <c r="BH98" s="50" t="s">
        <v>165</v>
      </c>
      <c r="BI98" s="52" t="s">
        <v>165</v>
      </c>
      <c r="BJ98" s="38" t="s">
        <v>157</v>
      </c>
      <c r="BK98" s="48">
        <v>0</v>
      </c>
      <c r="BL98" s="38" t="s">
        <v>165</v>
      </c>
      <c r="BM98" s="44" t="s">
        <v>165</v>
      </c>
      <c r="BN98" s="50" t="s">
        <v>165</v>
      </c>
      <c r="BO98" s="52" t="s">
        <v>165</v>
      </c>
      <c r="BP98" s="107"/>
      <c r="BQ98" s="48">
        <v>0</v>
      </c>
      <c r="BR98" s="38" t="s">
        <v>165</v>
      </c>
      <c r="BS98" s="44" t="s">
        <v>165</v>
      </c>
      <c r="BT98" s="50" t="s">
        <v>165</v>
      </c>
      <c r="BU98" s="52" t="s">
        <v>165</v>
      </c>
      <c r="BV98" s="107"/>
      <c r="BW98" s="48">
        <v>0</v>
      </c>
      <c r="BX98" s="38" t="s">
        <v>165</v>
      </c>
      <c r="BY98" s="44" t="s">
        <v>165</v>
      </c>
      <c r="BZ98" s="50" t="s">
        <v>165</v>
      </c>
      <c r="CA98" s="52" t="s">
        <v>165</v>
      </c>
      <c r="CB98" s="38" t="s">
        <v>157</v>
      </c>
      <c r="CC98" s="107"/>
      <c r="CD98" s="107"/>
      <c r="CE98" s="107"/>
      <c r="CF98" s="107"/>
      <c r="CG98" s="107"/>
      <c r="CH98" s="107"/>
      <c r="CI98" s="107"/>
    </row>
    <row r="99" spans="1:87" s="72" customFormat="1" ht="12.75">
      <c r="A99" s="78" t="s">
        <v>327</v>
      </c>
      <c r="B99" s="43" t="s">
        <v>252</v>
      </c>
      <c r="C99" s="37" t="s">
        <v>253</v>
      </c>
      <c r="D99" s="37" t="s">
        <v>17</v>
      </c>
      <c r="E99" s="46">
        <f>F99*(I99+O99+U99+AA99+AG99+AM99+AS99+AY99+BE99+BK99+BQ99+BW99)</f>
        <v>0</v>
      </c>
      <c r="F99" s="44">
        <f>IF(D99="MDR",1.3,0)+IF(D99="D12",1.19,0)+IF(D99="D14",1.13,0)+IF(D99="D16",1.08,0)+IF(D99="D19",1.04,0)+IF(D99="D20",1.02,0)+IF(D99="D35",1.1,0)+IF(D99="D50",1.16,0)+IF(D99="M12",1.13,0)+IF(D99="M14",1.08,0)+IF(D99="M16",1.05,0)+IF(D99="M19",1.01,0)+IF(D99="M20",1,0)+IF(D99="M40",1.04,0)+IF(D99="M50",1.07,0)</f>
        <v>1.3</v>
      </c>
      <c r="G99" s="45">
        <f>IF(I99&gt;0,1,0)+IF(O99&gt;0,1,0)+IF(U99&gt;0,1,0)+IF(AA99&gt;0,1,0)+IF(AG99&gt;0,1,0)+IF(AM99&gt;0,1,0)+IF(AS99&gt;0,1,0)+IF(AY99&gt;0,1,0)+IF(BE99&gt;0,1,0)+IF(BK99&gt;0,1,0)+IF(BQ99&gt;0,1,0)+IF(BW99&gt;0,1,0)</f>
        <v>0</v>
      </c>
      <c r="H99" s="38" t="e">
        <f>E99/G99</f>
        <v>#DIV/0!</v>
      </c>
      <c r="I99" s="48">
        <v>0</v>
      </c>
      <c r="J99" s="38" t="s">
        <v>165</v>
      </c>
      <c r="K99" s="44" t="s">
        <v>165</v>
      </c>
      <c r="L99" s="50" t="s">
        <v>165</v>
      </c>
      <c r="M99" s="52" t="s">
        <v>165</v>
      </c>
      <c r="N99" s="38"/>
      <c r="O99" s="48">
        <v>0</v>
      </c>
      <c r="P99" s="38" t="s">
        <v>165</v>
      </c>
      <c r="Q99" s="44" t="s">
        <v>165</v>
      </c>
      <c r="R99" s="50" t="s">
        <v>165</v>
      </c>
      <c r="S99" s="52" t="s">
        <v>165</v>
      </c>
      <c r="T99" s="38"/>
      <c r="U99" s="48">
        <v>0</v>
      </c>
      <c r="V99" s="38" t="s">
        <v>165</v>
      </c>
      <c r="W99" s="44" t="s">
        <v>165</v>
      </c>
      <c r="X99" s="50" t="s">
        <v>165</v>
      </c>
      <c r="Y99" s="52" t="s">
        <v>165</v>
      </c>
      <c r="AA99" s="48">
        <v>0</v>
      </c>
      <c r="AB99" s="38" t="s">
        <v>165</v>
      </c>
      <c r="AC99" s="44" t="s">
        <v>165</v>
      </c>
      <c r="AD99" s="50" t="s">
        <v>165</v>
      </c>
      <c r="AE99" s="52" t="s">
        <v>165</v>
      </c>
      <c r="AG99" s="48">
        <v>0</v>
      </c>
      <c r="AH99" s="38" t="s">
        <v>165</v>
      </c>
      <c r="AI99" s="44" t="s">
        <v>165</v>
      </c>
      <c r="AJ99" s="50" t="s">
        <v>165</v>
      </c>
      <c r="AK99" s="52" t="s">
        <v>165</v>
      </c>
      <c r="AL99" s="43" t="s">
        <v>252</v>
      </c>
      <c r="AM99" s="48">
        <v>0</v>
      </c>
      <c r="AN99" s="38" t="s">
        <v>165</v>
      </c>
      <c r="AO99" s="44" t="s">
        <v>165</v>
      </c>
      <c r="AP99" s="50" t="s">
        <v>165</v>
      </c>
      <c r="AQ99" s="52" t="s">
        <v>165</v>
      </c>
      <c r="AS99" s="48">
        <v>0</v>
      </c>
      <c r="AT99" s="38" t="s">
        <v>165</v>
      </c>
      <c r="AU99" s="44" t="s">
        <v>165</v>
      </c>
      <c r="AV99" s="50" t="s">
        <v>165</v>
      </c>
      <c r="AW99" s="52" t="s">
        <v>165</v>
      </c>
      <c r="AY99" s="48">
        <v>0</v>
      </c>
      <c r="AZ99" s="38" t="s">
        <v>165</v>
      </c>
      <c r="BA99" s="44" t="s">
        <v>165</v>
      </c>
      <c r="BB99" s="50" t="s">
        <v>165</v>
      </c>
      <c r="BC99" s="52" t="s">
        <v>165</v>
      </c>
      <c r="BE99" s="48">
        <v>0</v>
      </c>
      <c r="BF99" s="38" t="s">
        <v>165</v>
      </c>
      <c r="BG99" s="44" t="s">
        <v>165</v>
      </c>
      <c r="BH99" s="50" t="s">
        <v>165</v>
      </c>
      <c r="BI99" s="52" t="s">
        <v>165</v>
      </c>
      <c r="BJ99" s="38" t="s">
        <v>252</v>
      </c>
      <c r="BK99" s="48">
        <v>0</v>
      </c>
      <c r="BL99" s="38" t="s">
        <v>165</v>
      </c>
      <c r="BM99" s="44" t="s">
        <v>165</v>
      </c>
      <c r="BN99" s="50" t="s">
        <v>165</v>
      </c>
      <c r="BO99" s="52" t="s">
        <v>165</v>
      </c>
      <c r="BP99" s="107"/>
      <c r="BQ99" s="48">
        <v>0</v>
      </c>
      <c r="BR99" s="38" t="s">
        <v>165</v>
      </c>
      <c r="BS99" s="44" t="s">
        <v>165</v>
      </c>
      <c r="BT99" s="50" t="s">
        <v>165</v>
      </c>
      <c r="BU99" s="52" t="s">
        <v>165</v>
      </c>
      <c r="BV99" s="107"/>
      <c r="BW99" s="48">
        <v>0</v>
      </c>
      <c r="BX99" s="38" t="s">
        <v>165</v>
      </c>
      <c r="BY99" s="44" t="s">
        <v>165</v>
      </c>
      <c r="BZ99" s="50" t="s">
        <v>165</v>
      </c>
      <c r="CA99" s="52" t="s">
        <v>165</v>
      </c>
      <c r="CB99" s="38" t="s">
        <v>252</v>
      </c>
      <c r="CC99" s="107"/>
      <c r="CD99" s="107"/>
      <c r="CE99" s="107"/>
      <c r="CF99" s="107"/>
      <c r="CG99" s="107"/>
      <c r="CH99" s="107"/>
      <c r="CI99" s="107"/>
    </row>
    <row r="100" spans="1:87" s="72" customFormat="1" ht="13.5" thickBot="1">
      <c r="A100" s="78" t="s">
        <v>330</v>
      </c>
      <c r="B100" s="43" t="s">
        <v>254</v>
      </c>
      <c r="C100" s="37" t="s">
        <v>256</v>
      </c>
      <c r="D100" s="37" t="s">
        <v>17</v>
      </c>
      <c r="E100" s="46">
        <f>F100*(I100+O100+U100+AA100+AG100+AM100+AS100+AY100+BE100+BK100+BQ100+BW100)</f>
        <v>0</v>
      </c>
      <c r="F100" s="44">
        <f>IF(D100="MDR",1.3,0)+IF(D100="D12",1.19,0)+IF(D100="D14",1.13,0)+IF(D100="D16",1.08,0)+IF(D100="D19",1.04,0)+IF(D100="D20",1.02,0)+IF(D100="D35",1.1,0)+IF(D100="D50",1.16,0)+IF(D100="M12",1.13,0)+IF(D100="M14",1.08,0)+IF(D100="M16",1.05,0)+IF(D100="M19",1.01,0)+IF(D100="M20",1,0)+IF(D100="M40",1.04,0)+IF(D100="M50",1.07,0)</f>
        <v>1.3</v>
      </c>
      <c r="G100" s="45">
        <f>IF(I100&gt;0,1,0)+IF(O100&gt;0,1,0)+IF(U100&gt;0,1,0)+IF(AA100&gt;0,1,0)+IF(AG100&gt;0,1,0)+IF(AM100&gt;0,1,0)+IF(AS100&gt;0,1,0)+IF(AY100&gt;0,1,0)+IF(BE100&gt;0,1,0)+IF(BK100&gt;0,1,0)+IF(BQ100&gt;0,1,0)+IF(BW100&gt;0,1,0)</f>
        <v>0</v>
      </c>
      <c r="H100" s="38" t="e">
        <f>E100/G100</f>
        <v>#DIV/0!</v>
      </c>
      <c r="I100" s="53">
        <v>0</v>
      </c>
      <c r="J100" s="67" t="s">
        <v>165</v>
      </c>
      <c r="K100" s="54" t="s">
        <v>165</v>
      </c>
      <c r="L100" s="55" t="s">
        <v>165</v>
      </c>
      <c r="M100" s="56" t="s">
        <v>165</v>
      </c>
      <c r="N100" s="38"/>
      <c r="O100" s="53">
        <v>0</v>
      </c>
      <c r="P100" s="67" t="s">
        <v>165</v>
      </c>
      <c r="Q100" s="54" t="s">
        <v>165</v>
      </c>
      <c r="R100" s="55" t="s">
        <v>165</v>
      </c>
      <c r="S100" s="56" t="s">
        <v>165</v>
      </c>
      <c r="T100" s="38"/>
      <c r="U100" s="53">
        <v>0</v>
      </c>
      <c r="V100" s="67" t="s">
        <v>165</v>
      </c>
      <c r="W100" s="54" t="s">
        <v>165</v>
      </c>
      <c r="X100" s="55" t="s">
        <v>165</v>
      </c>
      <c r="Y100" s="56" t="s">
        <v>165</v>
      </c>
      <c r="AA100" s="53">
        <v>0</v>
      </c>
      <c r="AB100" s="67" t="s">
        <v>165</v>
      </c>
      <c r="AC100" s="54" t="s">
        <v>165</v>
      </c>
      <c r="AD100" s="55" t="s">
        <v>165</v>
      </c>
      <c r="AE100" s="56" t="s">
        <v>165</v>
      </c>
      <c r="AG100" s="53">
        <v>0</v>
      </c>
      <c r="AH100" s="67" t="s">
        <v>165</v>
      </c>
      <c r="AI100" s="54" t="s">
        <v>165</v>
      </c>
      <c r="AJ100" s="55" t="s">
        <v>165</v>
      </c>
      <c r="AK100" s="56" t="s">
        <v>165</v>
      </c>
      <c r="AL100" s="43" t="s">
        <v>254</v>
      </c>
      <c r="AM100" s="48">
        <v>0</v>
      </c>
      <c r="AN100" s="38" t="s">
        <v>165</v>
      </c>
      <c r="AO100" s="44" t="s">
        <v>165</v>
      </c>
      <c r="AP100" s="50" t="s">
        <v>165</v>
      </c>
      <c r="AQ100" s="52" t="s">
        <v>165</v>
      </c>
      <c r="AS100" s="53">
        <v>0</v>
      </c>
      <c r="AT100" s="67" t="s">
        <v>165</v>
      </c>
      <c r="AU100" s="54" t="s">
        <v>165</v>
      </c>
      <c r="AV100" s="55" t="s">
        <v>165</v>
      </c>
      <c r="AW100" s="56" t="s">
        <v>165</v>
      </c>
      <c r="AY100" s="53">
        <v>0</v>
      </c>
      <c r="AZ100" s="67" t="s">
        <v>165</v>
      </c>
      <c r="BA100" s="54" t="s">
        <v>165</v>
      </c>
      <c r="BB100" s="55" t="s">
        <v>165</v>
      </c>
      <c r="BC100" s="56" t="s">
        <v>165</v>
      </c>
      <c r="BE100" s="53">
        <v>0</v>
      </c>
      <c r="BF100" s="67" t="s">
        <v>165</v>
      </c>
      <c r="BG100" s="54" t="s">
        <v>165</v>
      </c>
      <c r="BH100" s="55" t="s">
        <v>165</v>
      </c>
      <c r="BI100" s="56" t="s">
        <v>165</v>
      </c>
      <c r="BJ100" s="38" t="s">
        <v>254</v>
      </c>
      <c r="BK100" s="48">
        <v>0</v>
      </c>
      <c r="BL100" s="38" t="s">
        <v>165</v>
      </c>
      <c r="BM100" s="44" t="s">
        <v>165</v>
      </c>
      <c r="BN100" s="50" t="s">
        <v>165</v>
      </c>
      <c r="BO100" s="52" t="s">
        <v>165</v>
      </c>
      <c r="BP100" s="107"/>
      <c r="BQ100" s="48">
        <v>0</v>
      </c>
      <c r="BR100" s="38" t="s">
        <v>165</v>
      </c>
      <c r="BS100" s="44" t="s">
        <v>165</v>
      </c>
      <c r="BT100" s="50" t="s">
        <v>165</v>
      </c>
      <c r="BU100" s="52" t="s">
        <v>165</v>
      </c>
      <c r="BV100" s="107"/>
      <c r="BW100" s="48">
        <v>0</v>
      </c>
      <c r="BX100" s="38" t="s">
        <v>165</v>
      </c>
      <c r="BY100" s="44" t="s">
        <v>165</v>
      </c>
      <c r="BZ100" s="50" t="s">
        <v>165</v>
      </c>
      <c r="CA100" s="52" t="s">
        <v>165</v>
      </c>
      <c r="CB100" s="38" t="s">
        <v>254</v>
      </c>
      <c r="CC100" s="107"/>
      <c r="CD100" s="107"/>
      <c r="CE100" s="107"/>
      <c r="CF100" s="107"/>
      <c r="CG100" s="107"/>
      <c r="CH100" s="107"/>
      <c r="CI100" s="107"/>
    </row>
    <row r="101" spans="1:87" s="72" customFormat="1" ht="12.75">
      <c r="A101" s="78"/>
      <c r="B101" s="43"/>
      <c r="C101" s="82"/>
      <c r="D101" s="37"/>
      <c r="E101" s="39"/>
      <c r="F101" s="44"/>
      <c r="G101" s="45"/>
      <c r="H101" s="38"/>
      <c r="I101" s="39"/>
      <c r="J101" s="39"/>
      <c r="K101" s="40"/>
      <c r="L101" s="41"/>
      <c r="M101" s="42"/>
      <c r="N101" s="39"/>
      <c r="O101" s="39"/>
      <c r="P101" s="39"/>
      <c r="Q101" s="40"/>
      <c r="R101" s="41"/>
      <c r="S101" s="42"/>
      <c r="T101" s="39"/>
      <c r="U101" s="39"/>
      <c r="V101" s="39"/>
      <c r="W101" s="40"/>
      <c r="X101" s="41"/>
      <c r="Y101" s="42"/>
      <c r="Z101" s="39"/>
      <c r="AA101" s="39"/>
      <c r="AB101" s="39"/>
      <c r="AC101" s="40"/>
      <c r="AD101" s="40"/>
      <c r="AE101" s="40"/>
      <c r="AF101" s="41"/>
      <c r="AG101" s="94"/>
      <c r="AH101" s="94"/>
      <c r="AI101" s="95"/>
      <c r="AK101" s="43"/>
      <c r="AU101" s="95"/>
      <c r="AW101" s="95"/>
      <c r="BE101" s="39"/>
      <c r="BF101" s="39"/>
      <c r="BG101" s="40"/>
      <c r="BH101" s="107"/>
      <c r="BI101" s="42"/>
      <c r="BJ101" s="107"/>
      <c r="BK101" s="39"/>
      <c r="BL101" s="39"/>
      <c r="BM101" s="40"/>
      <c r="BN101" s="107"/>
      <c r="BO101" s="42"/>
      <c r="BP101" s="107"/>
      <c r="BQ101" s="39"/>
      <c r="BR101" s="39"/>
      <c r="BS101" s="40"/>
      <c r="BT101" s="41"/>
      <c r="BU101" s="42"/>
      <c r="BV101" s="107"/>
      <c r="BW101" s="39"/>
      <c r="BX101" s="39"/>
      <c r="BY101" s="40"/>
      <c r="BZ101" s="41"/>
      <c r="CA101" s="42"/>
      <c r="CB101" s="107"/>
      <c r="CC101" s="107"/>
      <c r="CD101" s="107"/>
      <c r="CE101" s="107"/>
      <c r="CF101" s="107"/>
      <c r="CG101" s="107"/>
      <c r="CH101" s="107"/>
      <c r="CI101" s="107"/>
    </row>
    <row r="102" spans="1:87" s="72" customFormat="1" ht="12.75">
      <c r="A102" s="78"/>
      <c r="B102" s="43"/>
      <c r="C102" s="82"/>
      <c r="D102" s="37"/>
      <c r="E102" s="39"/>
      <c r="F102" s="44"/>
      <c r="G102" s="45"/>
      <c r="H102" s="38"/>
      <c r="I102" s="39"/>
      <c r="J102" s="39"/>
      <c r="K102" s="40"/>
      <c r="L102" s="41"/>
      <c r="M102" s="42"/>
      <c r="N102" s="39"/>
      <c r="O102" s="39"/>
      <c r="P102" s="39"/>
      <c r="Q102" s="40"/>
      <c r="R102" s="41"/>
      <c r="S102" s="42"/>
      <c r="T102" s="39"/>
      <c r="U102" s="39"/>
      <c r="V102" s="39"/>
      <c r="W102" s="40"/>
      <c r="X102" s="41"/>
      <c r="Y102" s="42"/>
      <c r="Z102" s="39"/>
      <c r="AA102" s="39"/>
      <c r="AB102" s="39"/>
      <c r="AC102" s="40"/>
      <c r="AD102" s="40"/>
      <c r="AE102" s="40"/>
      <c r="AF102" s="41"/>
      <c r="AG102" s="94"/>
      <c r="AH102" s="94"/>
      <c r="AI102" s="95"/>
      <c r="AK102" s="43"/>
      <c r="AU102" s="95"/>
      <c r="AW102" s="95"/>
      <c r="BE102" s="39"/>
      <c r="BF102" s="39"/>
      <c r="BG102" s="40"/>
      <c r="BH102" s="107"/>
      <c r="BI102" s="42"/>
      <c r="BJ102" s="107"/>
      <c r="BK102" s="39"/>
      <c r="BL102" s="39"/>
      <c r="BM102" s="40"/>
      <c r="BN102" s="107"/>
      <c r="BO102" s="42"/>
      <c r="BP102" s="107"/>
      <c r="BQ102" s="39"/>
      <c r="BR102" s="39"/>
      <c r="BS102" s="40"/>
      <c r="BT102" s="41"/>
      <c r="BU102" s="42"/>
      <c r="BV102" s="107"/>
      <c r="BW102" s="39"/>
      <c r="BX102" s="39"/>
      <c r="BY102" s="40"/>
      <c r="BZ102" s="41"/>
      <c r="CA102" s="42"/>
      <c r="CB102" s="107"/>
      <c r="CC102" s="107"/>
      <c r="CD102" s="107"/>
      <c r="CE102" s="107"/>
      <c r="CF102" s="107"/>
      <c r="CG102" s="107"/>
      <c r="CH102" s="107"/>
      <c r="CI102" s="107"/>
    </row>
    <row r="103" spans="1:87" s="72" customFormat="1" ht="12.75">
      <c r="A103" s="78"/>
      <c r="B103" s="43"/>
      <c r="C103" s="82"/>
      <c r="D103" s="37"/>
      <c r="E103" s="39"/>
      <c r="F103" s="44"/>
      <c r="G103" s="45"/>
      <c r="H103" s="38"/>
      <c r="I103" s="39"/>
      <c r="J103" s="39"/>
      <c r="K103" s="40"/>
      <c r="L103" s="41"/>
      <c r="M103" s="42"/>
      <c r="N103" s="39"/>
      <c r="O103" s="39"/>
      <c r="P103" s="39"/>
      <c r="Q103" s="40"/>
      <c r="R103" s="41"/>
      <c r="S103" s="42"/>
      <c r="T103" s="39"/>
      <c r="U103" s="39"/>
      <c r="V103" s="39"/>
      <c r="W103" s="40"/>
      <c r="X103" s="41"/>
      <c r="Y103" s="42"/>
      <c r="Z103" s="39"/>
      <c r="AA103" s="39"/>
      <c r="AB103" s="39"/>
      <c r="AC103" s="40"/>
      <c r="AD103" s="40"/>
      <c r="AE103" s="40"/>
      <c r="AF103" s="41"/>
      <c r="AG103" s="94"/>
      <c r="AH103" s="94"/>
      <c r="AI103" s="95"/>
      <c r="AK103" s="43"/>
      <c r="AU103" s="95"/>
      <c r="AW103" s="95"/>
      <c r="BE103" s="39"/>
      <c r="BF103" s="39"/>
      <c r="BG103" s="40"/>
      <c r="BH103" s="107"/>
      <c r="BI103" s="42"/>
      <c r="BJ103" s="107"/>
      <c r="BK103" s="39"/>
      <c r="BL103" s="39"/>
      <c r="BM103" s="40"/>
      <c r="BN103" s="107"/>
      <c r="BO103" s="42"/>
      <c r="BP103" s="107"/>
      <c r="BQ103" s="39"/>
      <c r="BR103" s="39"/>
      <c r="BS103" s="40"/>
      <c r="BT103" s="41"/>
      <c r="BU103" s="42"/>
      <c r="BV103" s="107"/>
      <c r="BW103" s="39"/>
      <c r="BX103" s="39"/>
      <c r="BY103" s="40"/>
      <c r="BZ103" s="41"/>
      <c r="CA103" s="42"/>
      <c r="CB103" s="107"/>
      <c r="CC103" s="107"/>
      <c r="CD103" s="107"/>
      <c r="CE103" s="107"/>
      <c r="CF103" s="107"/>
      <c r="CG103" s="107"/>
      <c r="CH103" s="107"/>
      <c r="CI103" s="107"/>
    </row>
    <row r="104" spans="1:87" s="72" customFormat="1" ht="12.75">
      <c r="A104" s="78"/>
      <c r="B104" s="43"/>
      <c r="C104" s="82"/>
      <c r="D104" s="37"/>
      <c r="E104" s="39"/>
      <c r="F104" s="44"/>
      <c r="G104" s="45"/>
      <c r="H104" s="38"/>
      <c r="I104" s="39"/>
      <c r="J104" s="39"/>
      <c r="K104" s="40"/>
      <c r="L104" s="41"/>
      <c r="M104" s="42"/>
      <c r="N104" s="39"/>
      <c r="O104" s="39"/>
      <c r="P104" s="39"/>
      <c r="Q104" s="40"/>
      <c r="R104" s="41"/>
      <c r="S104" s="42"/>
      <c r="T104" s="39"/>
      <c r="U104" s="39"/>
      <c r="V104" s="39"/>
      <c r="W104" s="40"/>
      <c r="X104" s="41"/>
      <c r="Y104" s="42"/>
      <c r="Z104" s="39"/>
      <c r="AA104" s="39"/>
      <c r="AB104" s="39"/>
      <c r="AC104" s="40"/>
      <c r="AD104" s="40"/>
      <c r="AE104" s="40"/>
      <c r="AF104" s="41"/>
      <c r="AG104" s="94"/>
      <c r="AH104" s="94"/>
      <c r="AI104" s="95"/>
      <c r="AK104" s="43"/>
      <c r="AU104" s="95"/>
      <c r="AW104" s="95"/>
      <c r="BE104" s="39"/>
      <c r="BF104" s="39"/>
      <c r="BG104" s="40"/>
      <c r="BH104" s="107"/>
      <c r="BI104" s="42"/>
      <c r="BJ104" s="107"/>
      <c r="BK104" s="39"/>
      <c r="BL104" s="39"/>
      <c r="BM104" s="40"/>
      <c r="BN104" s="107"/>
      <c r="BO104" s="42"/>
      <c r="BP104" s="107"/>
      <c r="BQ104" s="39"/>
      <c r="BR104" s="39"/>
      <c r="BS104" s="40"/>
      <c r="BT104" s="41"/>
      <c r="BU104" s="42"/>
      <c r="BV104" s="107"/>
      <c r="BW104" s="39"/>
      <c r="BX104" s="39"/>
      <c r="BY104" s="40"/>
      <c r="BZ104" s="41"/>
      <c r="CA104" s="42"/>
      <c r="CB104" s="107"/>
      <c r="CC104" s="107"/>
      <c r="CD104" s="107"/>
      <c r="CE104" s="107"/>
      <c r="CF104" s="107"/>
      <c r="CG104" s="107"/>
      <c r="CH104" s="107"/>
      <c r="CI104" s="107"/>
    </row>
    <row r="105" spans="1:87" s="72" customFormat="1" ht="12.75">
      <c r="A105" s="78"/>
      <c r="B105" s="43"/>
      <c r="C105" s="82"/>
      <c r="D105" s="37"/>
      <c r="E105" s="39"/>
      <c r="F105" s="44"/>
      <c r="G105" s="45"/>
      <c r="H105" s="38"/>
      <c r="I105" s="39"/>
      <c r="J105" s="39"/>
      <c r="K105" s="40"/>
      <c r="L105" s="41"/>
      <c r="M105" s="42"/>
      <c r="N105" s="39"/>
      <c r="O105" s="39"/>
      <c r="P105" s="39"/>
      <c r="Q105" s="40"/>
      <c r="R105" s="41"/>
      <c r="S105" s="42"/>
      <c r="T105" s="39"/>
      <c r="U105" s="39"/>
      <c r="V105" s="39"/>
      <c r="W105" s="40"/>
      <c r="X105" s="41"/>
      <c r="Y105" s="42"/>
      <c r="Z105" s="39"/>
      <c r="AA105" s="39"/>
      <c r="AB105" s="39"/>
      <c r="AC105" s="40"/>
      <c r="AD105" s="40"/>
      <c r="AE105" s="40"/>
      <c r="AF105" s="41"/>
      <c r="AG105" s="94"/>
      <c r="AH105" s="94"/>
      <c r="AI105" s="95"/>
      <c r="AK105" s="43"/>
      <c r="AU105" s="95"/>
      <c r="AW105" s="95"/>
      <c r="BE105" s="39"/>
      <c r="BF105" s="39"/>
      <c r="BG105" s="40"/>
      <c r="BH105" s="107"/>
      <c r="BI105" s="42"/>
      <c r="BJ105" s="107"/>
      <c r="BK105" s="39"/>
      <c r="BL105" s="39"/>
      <c r="BM105" s="40"/>
      <c r="BN105" s="107"/>
      <c r="BO105" s="42"/>
      <c r="BP105" s="107"/>
      <c r="BQ105" s="39"/>
      <c r="BR105" s="39"/>
      <c r="BS105" s="40"/>
      <c r="BT105" s="41"/>
      <c r="BU105" s="42"/>
      <c r="BV105" s="107"/>
      <c r="BW105" s="39"/>
      <c r="BX105" s="39"/>
      <c r="BY105" s="40"/>
      <c r="BZ105" s="41"/>
      <c r="CA105" s="42"/>
      <c r="CB105" s="107"/>
      <c r="CC105" s="107"/>
      <c r="CD105" s="107"/>
      <c r="CE105" s="107"/>
      <c r="CF105" s="107"/>
      <c r="CG105" s="107"/>
      <c r="CH105" s="107"/>
      <c r="CI105" s="107"/>
    </row>
    <row r="106" spans="1:87" s="72" customFormat="1" ht="12.75">
      <c r="A106" s="78"/>
      <c r="B106" s="43"/>
      <c r="C106" s="82"/>
      <c r="D106" s="37"/>
      <c r="E106" s="39"/>
      <c r="F106" s="44"/>
      <c r="G106" s="45"/>
      <c r="H106" s="38"/>
      <c r="I106" s="39"/>
      <c r="J106" s="39"/>
      <c r="K106" s="40"/>
      <c r="L106" s="41"/>
      <c r="M106" s="42"/>
      <c r="N106" s="39"/>
      <c r="O106" s="39"/>
      <c r="P106" s="39"/>
      <c r="Q106" s="40"/>
      <c r="R106" s="41"/>
      <c r="S106" s="42"/>
      <c r="T106" s="39"/>
      <c r="U106" s="39"/>
      <c r="V106" s="39"/>
      <c r="W106" s="40"/>
      <c r="X106" s="41"/>
      <c r="Y106" s="42"/>
      <c r="Z106" s="39"/>
      <c r="AA106" s="39"/>
      <c r="AB106" s="39"/>
      <c r="AC106" s="40"/>
      <c r="AD106" s="40"/>
      <c r="AE106" s="40"/>
      <c r="AF106" s="41"/>
      <c r="AG106" s="94"/>
      <c r="AH106" s="94"/>
      <c r="AI106" s="95"/>
      <c r="AK106" s="43"/>
      <c r="AU106" s="95"/>
      <c r="AW106" s="95"/>
      <c r="BE106" s="39"/>
      <c r="BF106" s="39"/>
      <c r="BG106" s="40"/>
      <c r="BH106" s="107"/>
      <c r="BI106" s="42"/>
      <c r="BJ106" s="107"/>
      <c r="BK106" s="39"/>
      <c r="BL106" s="39"/>
      <c r="BM106" s="40"/>
      <c r="BN106" s="107"/>
      <c r="BO106" s="42"/>
      <c r="BP106" s="107"/>
      <c r="BQ106" s="39"/>
      <c r="BR106" s="39"/>
      <c r="BS106" s="40"/>
      <c r="BT106" s="41"/>
      <c r="BU106" s="42"/>
      <c r="BV106" s="107"/>
      <c r="BW106" s="39"/>
      <c r="BX106" s="39"/>
      <c r="BY106" s="40"/>
      <c r="BZ106" s="41"/>
      <c r="CA106" s="42"/>
      <c r="CB106" s="107"/>
      <c r="CC106" s="107"/>
      <c r="CD106" s="107"/>
      <c r="CE106" s="107"/>
      <c r="CF106" s="107"/>
      <c r="CG106" s="107"/>
      <c r="CH106" s="107"/>
      <c r="CI106" s="107"/>
    </row>
    <row r="107" spans="1:87" s="72" customFormat="1" ht="12.75">
      <c r="A107" s="78"/>
      <c r="B107" s="43"/>
      <c r="C107" s="82"/>
      <c r="D107" s="37"/>
      <c r="E107" s="39"/>
      <c r="F107" s="44"/>
      <c r="G107" s="45"/>
      <c r="H107" s="38"/>
      <c r="I107" s="39"/>
      <c r="J107" s="39"/>
      <c r="K107" s="40"/>
      <c r="L107" s="41"/>
      <c r="M107" s="42"/>
      <c r="N107" s="39"/>
      <c r="O107" s="39"/>
      <c r="P107" s="39"/>
      <c r="Q107" s="40"/>
      <c r="R107" s="41"/>
      <c r="S107" s="42"/>
      <c r="T107" s="39"/>
      <c r="U107" s="39"/>
      <c r="V107" s="39"/>
      <c r="W107" s="40"/>
      <c r="X107" s="41"/>
      <c r="Y107" s="42"/>
      <c r="Z107" s="39"/>
      <c r="AA107" s="39"/>
      <c r="AB107" s="39"/>
      <c r="AC107" s="40"/>
      <c r="AD107" s="40"/>
      <c r="AE107" s="40"/>
      <c r="AF107" s="41"/>
      <c r="AG107" s="94"/>
      <c r="AH107" s="94"/>
      <c r="AI107" s="95"/>
      <c r="AK107" s="43"/>
      <c r="AU107" s="95"/>
      <c r="AW107" s="95"/>
      <c r="BE107" s="39"/>
      <c r="BF107" s="39"/>
      <c r="BG107" s="40"/>
      <c r="BH107" s="107"/>
      <c r="BI107" s="42"/>
      <c r="BJ107" s="107"/>
      <c r="BK107" s="39"/>
      <c r="BL107" s="39"/>
      <c r="BM107" s="40"/>
      <c r="BN107" s="107"/>
      <c r="BO107" s="42"/>
      <c r="BP107" s="107"/>
      <c r="BQ107" s="39"/>
      <c r="BR107" s="39"/>
      <c r="BS107" s="40"/>
      <c r="BT107" s="41"/>
      <c r="BU107" s="42"/>
      <c r="BV107" s="107"/>
      <c r="BW107" s="39"/>
      <c r="BX107" s="39"/>
      <c r="BY107" s="40"/>
      <c r="BZ107" s="41"/>
      <c r="CA107" s="42"/>
      <c r="CB107" s="107"/>
      <c r="CC107" s="107"/>
      <c r="CD107" s="107"/>
      <c r="CE107" s="107"/>
      <c r="CF107" s="107"/>
      <c r="CG107" s="107"/>
      <c r="CH107" s="107"/>
      <c r="CI107" s="107"/>
    </row>
    <row r="108" spans="1:87" s="72" customFormat="1" ht="12.75">
      <c r="A108" s="78"/>
      <c r="B108" s="43"/>
      <c r="C108" s="82"/>
      <c r="D108" s="37"/>
      <c r="E108" s="39"/>
      <c r="F108" s="44"/>
      <c r="G108" s="45"/>
      <c r="H108" s="38"/>
      <c r="I108" s="39"/>
      <c r="J108" s="39"/>
      <c r="K108" s="40"/>
      <c r="L108" s="41"/>
      <c r="M108" s="42"/>
      <c r="N108" s="39"/>
      <c r="O108" s="39"/>
      <c r="P108" s="39"/>
      <c r="Q108" s="40"/>
      <c r="R108" s="41"/>
      <c r="S108" s="42"/>
      <c r="T108" s="39"/>
      <c r="U108" s="39"/>
      <c r="V108" s="39"/>
      <c r="W108" s="40"/>
      <c r="X108" s="41"/>
      <c r="Y108" s="42"/>
      <c r="Z108" s="39"/>
      <c r="AA108" s="39"/>
      <c r="AB108" s="39"/>
      <c r="AC108" s="40"/>
      <c r="AD108" s="40"/>
      <c r="AE108" s="40"/>
      <c r="AF108" s="41"/>
      <c r="AG108" s="94"/>
      <c r="AH108" s="94"/>
      <c r="AI108" s="95"/>
      <c r="AK108" s="43"/>
      <c r="AU108" s="95"/>
      <c r="AW108" s="95"/>
      <c r="BE108" s="39"/>
      <c r="BF108" s="39"/>
      <c r="BG108" s="40"/>
      <c r="BH108" s="107"/>
      <c r="BI108" s="42"/>
      <c r="BJ108" s="107"/>
      <c r="BK108" s="39"/>
      <c r="BL108" s="39"/>
      <c r="BM108" s="40"/>
      <c r="BN108" s="107"/>
      <c r="BO108" s="42"/>
      <c r="BP108" s="107"/>
      <c r="BQ108" s="39"/>
      <c r="BR108" s="39"/>
      <c r="BS108" s="40"/>
      <c r="BT108" s="41"/>
      <c r="BU108" s="42"/>
      <c r="BV108" s="107"/>
      <c r="BW108" s="39"/>
      <c r="BX108" s="39"/>
      <c r="BY108" s="40"/>
      <c r="BZ108" s="41"/>
      <c r="CA108" s="42"/>
      <c r="CB108" s="107"/>
      <c r="CC108" s="107"/>
      <c r="CD108" s="107"/>
      <c r="CE108" s="107"/>
      <c r="CF108" s="107"/>
      <c r="CG108" s="107"/>
      <c r="CH108" s="107"/>
      <c r="CI108" s="107"/>
    </row>
    <row r="109" spans="1:87" s="72" customFormat="1" ht="12.75">
      <c r="A109" s="78"/>
      <c r="B109" s="43"/>
      <c r="C109" s="82"/>
      <c r="D109" s="37"/>
      <c r="E109" s="39"/>
      <c r="F109" s="44"/>
      <c r="G109" s="45"/>
      <c r="H109" s="38"/>
      <c r="I109" s="39"/>
      <c r="J109" s="39"/>
      <c r="K109" s="40"/>
      <c r="L109" s="41"/>
      <c r="M109" s="42"/>
      <c r="N109" s="39"/>
      <c r="O109" s="39"/>
      <c r="P109" s="39"/>
      <c r="Q109" s="40"/>
      <c r="R109" s="41"/>
      <c r="S109" s="42"/>
      <c r="T109" s="39"/>
      <c r="U109" s="39"/>
      <c r="V109" s="39"/>
      <c r="W109" s="40"/>
      <c r="X109" s="41"/>
      <c r="Y109" s="42"/>
      <c r="Z109" s="39"/>
      <c r="AA109" s="39"/>
      <c r="AB109" s="39"/>
      <c r="AC109" s="40"/>
      <c r="AD109" s="40"/>
      <c r="AE109" s="40"/>
      <c r="AF109" s="41"/>
      <c r="AG109" s="94"/>
      <c r="AH109" s="94"/>
      <c r="AI109" s="95"/>
      <c r="AK109" s="43"/>
      <c r="AU109" s="95"/>
      <c r="AW109" s="95"/>
      <c r="BE109" s="39"/>
      <c r="BF109" s="39"/>
      <c r="BG109" s="40"/>
      <c r="BH109" s="107"/>
      <c r="BI109" s="42"/>
      <c r="BJ109" s="107"/>
      <c r="BK109" s="39"/>
      <c r="BL109" s="39"/>
      <c r="BM109" s="40"/>
      <c r="BN109" s="107"/>
      <c r="BO109" s="42"/>
      <c r="BP109" s="107"/>
      <c r="BQ109" s="39"/>
      <c r="BR109" s="39"/>
      <c r="BS109" s="40"/>
      <c r="BT109" s="41"/>
      <c r="BU109" s="42"/>
      <c r="BV109" s="107"/>
      <c r="BW109" s="39"/>
      <c r="BX109" s="39"/>
      <c r="BY109" s="40"/>
      <c r="BZ109" s="41"/>
      <c r="CA109" s="42"/>
      <c r="CB109" s="107"/>
      <c r="CC109" s="107"/>
      <c r="CD109" s="107"/>
      <c r="CE109" s="107"/>
      <c r="CF109" s="107"/>
      <c r="CG109" s="107"/>
      <c r="CH109" s="107"/>
      <c r="CI109" s="107"/>
    </row>
    <row r="110" spans="1:87" s="72" customFormat="1" ht="12.75">
      <c r="A110" s="78"/>
      <c r="B110" s="43"/>
      <c r="C110" s="82"/>
      <c r="D110" s="37"/>
      <c r="E110" s="39"/>
      <c r="F110" s="44"/>
      <c r="G110" s="45"/>
      <c r="H110" s="38"/>
      <c r="I110" s="39"/>
      <c r="J110" s="39"/>
      <c r="K110" s="40"/>
      <c r="L110" s="41"/>
      <c r="M110" s="42"/>
      <c r="N110" s="39"/>
      <c r="O110" s="39"/>
      <c r="P110" s="39"/>
      <c r="Q110" s="40"/>
      <c r="R110" s="41"/>
      <c r="S110" s="42"/>
      <c r="T110" s="39"/>
      <c r="U110" s="39"/>
      <c r="V110" s="39"/>
      <c r="W110" s="40"/>
      <c r="X110" s="41"/>
      <c r="Y110" s="42"/>
      <c r="Z110" s="39"/>
      <c r="AA110" s="39"/>
      <c r="AB110" s="39"/>
      <c r="AC110" s="40"/>
      <c r="AD110" s="40"/>
      <c r="AE110" s="40"/>
      <c r="AF110" s="41"/>
      <c r="AG110" s="94"/>
      <c r="AH110" s="94"/>
      <c r="AI110" s="95"/>
      <c r="AK110" s="43"/>
      <c r="AU110" s="95"/>
      <c r="AW110" s="95"/>
      <c r="BE110" s="39"/>
      <c r="BF110" s="39"/>
      <c r="BG110" s="40"/>
      <c r="BH110" s="107"/>
      <c r="BI110" s="42"/>
      <c r="BJ110" s="107"/>
      <c r="BK110" s="39"/>
      <c r="BL110" s="39"/>
      <c r="BM110" s="40"/>
      <c r="BN110" s="107"/>
      <c r="BO110" s="42"/>
      <c r="BP110" s="107"/>
      <c r="BQ110" s="39"/>
      <c r="BR110" s="39"/>
      <c r="BS110" s="40"/>
      <c r="BT110" s="41"/>
      <c r="BU110" s="42"/>
      <c r="BV110" s="107"/>
      <c r="BW110" s="39"/>
      <c r="BX110" s="39"/>
      <c r="BY110" s="40"/>
      <c r="BZ110" s="41"/>
      <c r="CA110" s="42"/>
      <c r="CB110" s="107"/>
      <c r="CC110" s="107"/>
      <c r="CD110" s="107"/>
      <c r="CE110" s="107"/>
      <c r="CF110" s="107"/>
      <c r="CG110" s="107"/>
      <c r="CH110" s="107"/>
      <c r="CI110" s="107"/>
    </row>
    <row r="111" spans="1:87" s="72" customFormat="1" ht="12.75">
      <c r="A111" s="78"/>
      <c r="B111" s="43"/>
      <c r="C111" s="82"/>
      <c r="D111" s="37"/>
      <c r="E111" s="39"/>
      <c r="F111" s="44"/>
      <c r="G111" s="45"/>
      <c r="H111" s="38"/>
      <c r="I111" s="39"/>
      <c r="J111" s="39"/>
      <c r="K111" s="40"/>
      <c r="L111" s="41"/>
      <c r="M111" s="42"/>
      <c r="N111" s="39"/>
      <c r="O111" s="39"/>
      <c r="P111" s="39"/>
      <c r="Q111" s="40"/>
      <c r="R111" s="41"/>
      <c r="S111" s="42"/>
      <c r="T111" s="39"/>
      <c r="U111" s="39"/>
      <c r="V111" s="39"/>
      <c r="W111" s="40"/>
      <c r="X111" s="41"/>
      <c r="Y111" s="42"/>
      <c r="Z111" s="39"/>
      <c r="AA111" s="39"/>
      <c r="AB111" s="39"/>
      <c r="AC111" s="40"/>
      <c r="AD111" s="40"/>
      <c r="AE111" s="40"/>
      <c r="AF111" s="41"/>
      <c r="AG111" s="94"/>
      <c r="AH111" s="94"/>
      <c r="AI111" s="95"/>
      <c r="AK111" s="43"/>
      <c r="AU111" s="95"/>
      <c r="AW111" s="95"/>
      <c r="BE111" s="39"/>
      <c r="BF111" s="39"/>
      <c r="BG111" s="40"/>
      <c r="BH111" s="107"/>
      <c r="BI111" s="42"/>
      <c r="BJ111" s="107"/>
      <c r="BK111" s="39"/>
      <c r="BL111" s="39"/>
      <c r="BM111" s="40"/>
      <c r="BN111" s="107"/>
      <c r="BO111" s="42"/>
      <c r="BP111" s="107"/>
      <c r="BQ111" s="39"/>
      <c r="BR111" s="39"/>
      <c r="BS111" s="40"/>
      <c r="BT111" s="41"/>
      <c r="BU111" s="42"/>
      <c r="BV111" s="107"/>
      <c r="BW111" s="39"/>
      <c r="BX111" s="39"/>
      <c r="BY111" s="40"/>
      <c r="BZ111" s="41"/>
      <c r="CA111" s="42"/>
      <c r="CB111" s="107"/>
      <c r="CC111" s="107"/>
      <c r="CD111" s="107"/>
      <c r="CE111" s="107"/>
      <c r="CF111" s="107"/>
      <c r="CG111" s="107"/>
      <c r="CH111" s="107"/>
      <c r="CI111" s="107"/>
    </row>
    <row r="112" spans="1:87" s="72" customFormat="1" ht="12.75">
      <c r="A112" s="78"/>
      <c r="B112" s="43"/>
      <c r="C112" s="82"/>
      <c r="D112" s="37"/>
      <c r="E112" s="39"/>
      <c r="F112" s="44"/>
      <c r="G112" s="45"/>
      <c r="H112" s="38"/>
      <c r="I112" s="39"/>
      <c r="J112" s="39"/>
      <c r="K112" s="40"/>
      <c r="L112" s="41"/>
      <c r="M112" s="42"/>
      <c r="N112" s="39"/>
      <c r="O112" s="39"/>
      <c r="P112" s="39"/>
      <c r="Q112" s="40"/>
      <c r="R112" s="41"/>
      <c r="S112" s="42"/>
      <c r="T112" s="39"/>
      <c r="U112" s="39"/>
      <c r="V112" s="39"/>
      <c r="W112" s="40"/>
      <c r="X112" s="41"/>
      <c r="Y112" s="42"/>
      <c r="Z112" s="39"/>
      <c r="AA112" s="39"/>
      <c r="AB112" s="39"/>
      <c r="AC112" s="40"/>
      <c r="AD112" s="40"/>
      <c r="AE112" s="40"/>
      <c r="AF112" s="41"/>
      <c r="AG112" s="94"/>
      <c r="AH112" s="94"/>
      <c r="AI112" s="95"/>
      <c r="AK112" s="43"/>
      <c r="AU112" s="95"/>
      <c r="AW112" s="95"/>
      <c r="BE112" s="39"/>
      <c r="BF112" s="39"/>
      <c r="BG112" s="40"/>
      <c r="BH112" s="107"/>
      <c r="BI112" s="42"/>
      <c r="BJ112" s="107"/>
      <c r="BK112" s="39"/>
      <c r="BL112" s="39"/>
      <c r="BM112" s="40"/>
      <c r="BN112" s="107"/>
      <c r="BO112" s="42"/>
      <c r="BP112" s="107"/>
      <c r="BQ112" s="39"/>
      <c r="BR112" s="39"/>
      <c r="BS112" s="40"/>
      <c r="BT112" s="41"/>
      <c r="BU112" s="42"/>
      <c r="BV112" s="107"/>
      <c r="BW112" s="39"/>
      <c r="BX112" s="39"/>
      <c r="BY112" s="40"/>
      <c r="BZ112" s="41"/>
      <c r="CA112" s="42"/>
      <c r="CB112" s="107"/>
      <c r="CC112" s="107"/>
      <c r="CD112" s="107"/>
      <c r="CE112" s="107"/>
      <c r="CF112" s="107"/>
      <c r="CG112" s="107"/>
      <c r="CH112" s="107"/>
      <c r="CI112" s="107"/>
    </row>
    <row r="113" spans="1:87" s="72" customFormat="1" ht="12.75">
      <c r="A113" s="78"/>
      <c r="B113" s="43"/>
      <c r="C113" s="82"/>
      <c r="D113" s="37"/>
      <c r="E113" s="39"/>
      <c r="F113" s="44"/>
      <c r="G113" s="45"/>
      <c r="H113" s="38"/>
      <c r="I113" s="39"/>
      <c r="J113" s="39"/>
      <c r="K113" s="40"/>
      <c r="L113" s="41"/>
      <c r="M113" s="42"/>
      <c r="N113" s="39"/>
      <c r="O113" s="39"/>
      <c r="P113" s="39"/>
      <c r="Q113" s="40"/>
      <c r="R113" s="41"/>
      <c r="S113" s="42"/>
      <c r="T113" s="39"/>
      <c r="U113" s="39"/>
      <c r="V113" s="39"/>
      <c r="W113" s="40"/>
      <c r="X113" s="41"/>
      <c r="Y113" s="42"/>
      <c r="Z113" s="39"/>
      <c r="AA113" s="39"/>
      <c r="AB113" s="39"/>
      <c r="AC113" s="40"/>
      <c r="AD113" s="40"/>
      <c r="AE113" s="40"/>
      <c r="AF113" s="41"/>
      <c r="AG113" s="94"/>
      <c r="AH113" s="94"/>
      <c r="AI113" s="95"/>
      <c r="AK113" s="43"/>
      <c r="AU113" s="95"/>
      <c r="AW113" s="95"/>
      <c r="BE113" s="39"/>
      <c r="BF113" s="39"/>
      <c r="BG113" s="40"/>
      <c r="BH113" s="107"/>
      <c r="BI113" s="42"/>
      <c r="BJ113" s="107"/>
      <c r="BK113" s="39"/>
      <c r="BL113" s="39"/>
      <c r="BM113" s="40"/>
      <c r="BN113" s="107"/>
      <c r="BO113" s="42"/>
      <c r="BP113" s="107"/>
      <c r="BQ113" s="39"/>
      <c r="BR113" s="39"/>
      <c r="BS113" s="40"/>
      <c r="BT113" s="41"/>
      <c r="BU113" s="42"/>
      <c r="BV113" s="107"/>
      <c r="BW113" s="39"/>
      <c r="BX113" s="39"/>
      <c r="BY113" s="40"/>
      <c r="BZ113" s="41"/>
      <c r="CA113" s="42"/>
      <c r="CB113" s="107"/>
      <c r="CC113" s="107"/>
      <c r="CD113" s="107"/>
      <c r="CE113" s="107"/>
      <c r="CF113" s="107"/>
      <c r="CG113" s="107"/>
      <c r="CH113" s="107"/>
      <c r="CI113" s="107"/>
    </row>
    <row r="114" spans="1:87" s="72" customFormat="1" ht="12.75">
      <c r="A114" s="78"/>
      <c r="B114" s="43"/>
      <c r="C114" s="82"/>
      <c r="D114" s="37"/>
      <c r="E114" s="39"/>
      <c r="F114" s="44"/>
      <c r="G114" s="45"/>
      <c r="H114" s="39"/>
      <c r="I114" s="40"/>
      <c r="J114" s="41"/>
      <c r="K114" s="42"/>
      <c r="L114" s="39"/>
      <c r="M114" s="39"/>
      <c r="N114" s="39"/>
      <c r="O114" s="40"/>
      <c r="P114" s="41"/>
      <c r="Q114" s="42"/>
      <c r="R114" s="39"/>
      <c r="S114" s="39"/>
      <c r="T114" s="39"/>
      <c r="U114" s="40"/>
      <c r="V114" s="40"/>
      <c r="W114" s="40"/>
      <c r="X114" s="41"/>
      <c r="Y114" s="94"/>
      <c r="Z114" s="94"/>
      <c r="AA114" s="95"/>
      <c r="AC114" s="43"/>
      <c r="AU114" s="95"/>
      <c r="AW114" s="95"/>
      <c r="BE114" s="39"/>
      <c r="BF114" s="39"/>
      <c r="BG114" s="40"/>
      <c r="BH114" s="107"/>
      <c r="BI114" s="42"/>
      <c r="BJ114" s="107"/>
      <c r="BK114" s="39"/>
      <c r="BL114" s="39"/>
      <c r="BM114" s="40"/>
      <c r="BN114" s="107"/>
      <c r="BO114" s="42"/>
      <c r="BP114" s="107"/>
      <c r="BQ114" s="39"/>
      <c r="BR114" s="39"/>
      <c r="BS114" s="40"/>
      <c r="BT114" s="41"/>
      <c r="BU114" s="42"/>
      <c r="BV114" s="107"/>
      <c r="BW114" s="39"/>
      <c r="BX114" s="39"/>
      <c r="BY114" s="40"/>
      <c r="BZ114" s="41"/>
      <c r="CA114" s="42"/>
      <c r="CB114" s="107"/>
      <c r="CC114" s="107"/>
      <c r="CD114" s="107"/>
      <c r="CE114" s="107"/>
      <c r="CF114" s="107"/>
      <c r="CG114" s="107"/>
      <c r="CH114" s="107"/>
      <c r="CI114" s="107"/>
    </row>
    <row r="115" spans="1:87" s="72" customFormat="1" ht="12.75">
      <c r="A115" s="78"/>
      <c r="B115" s="43"/>
      <c r="C115" s="82"/>
      <c r="D115" s="37"/>
      <c r="E115" s="39"/>
      <c r="F115" s="44"/>
      <c r="G115" s="45"/>
      <c r="H115" s="39"/>
      <c r="I115" s="40"/>
      <c r="J115" s="41"/>
      <c r="K115" s="42"/>
      <c r="L115" s="39"/>
      <c r="M115" s="39"/>
      <c r="N115" s="39"/>
      <c r="O115" s="40"/>
      <c r="P115" s="41"/>
      <c r="Q115" s="42"/>
      <c r="R115" s="39"/>
      <c r="S115" s="39"/>
      <c r="T115" s="39"/>
      <c r="U115" s="40"/>
      <c r="V115" s="40"/>
      <c r="W115" s="40"/>
      <c r="X115" s="41"/>
      <c r="Y115" s="94"/>
      <c r="Z115" s="94"/>
      <c r="AA115" s="95"/>
      <c r="AC115" s="43"/>
      <c r="AU115" s="95"/>
      <c r="AW115" s="95"/>
      <c r="BE115" s="39"/>
      <c r="BF115" s="39"/>
      <c r="BG115" s="40"/>
      <c r="BH115" s="107"/>
      <c r="BI115" s="42"/>
      <c r="BJ115" s="107"/>
      <c r="BK115" s="39"/>
      <c r="BL115" s="39"/>
      <c r="BM115" s="40"/>
      <c r="BN115" s="107"/>
      <c r="BO115" s="42"/>
      <c r="BP115" s="107"/>
      <c r="BQ115" s="39"/>
      <c r="BR115" s="39"/>
      <c r="BS115" s="40"/>
      <c r="BT115" s="41"/>
      <c r="BU115" s="42"/>
      <c r="BV115" s="107"/>
      <c r="BW115" s="39"/>
      <c r="BX115" s="39"/>
      <c r="BY115" s="40"/>
      <c r="BZ115" s="41"/>
      <c r="CA115" s="42"/>
      <c r="CB115" s="107"/>
      <c r="CC115" s="107"/>
      <c r="CD115" s="107"/>
      <c r="CE115" s="107"/>
      <c r="CF115" s="107"/>
      <c r="CG115" s="107"/>
      <c r="CH115" s="107"/>
      <c r="CI115" s="107"/>
    </row>
    <row r="116" spans="1:87" s="72" customFormat="1" ht="12.75">
      <c r="A116" s="78"/>
      <c r="B116" s="43"/>
      <c r="C116" s="82"/>
      <c r="D116" s="37"/>
      <c r="E116" s="39"/>
      <c r="F116" s="44"/>
      <c r="G116" s="45"/>
      <c r="H116" s="39"/>
      <c r="I116" s="40"/>
      <c r="J116" s="41"/>
      <c r="K116" s="42"/>
      <c r="L116" s="39"/>
      <c r="M116" s="39"/>
      <c r="N116" s="39"/>
      <c r="O116" s="40"/>
      <c r="P116" s="41"/>
      <c r="Q116" s="42"/>
      <c r="R116" s="39"/>
      <c r="S116" s="39"/>
      <c r="T116" s="39"/>
      <c r="U116" s="40"/>
      <c r="V116" s="40"/>
      <c r="W116" s="40"/>
      <c r="X116" s="41"/>
      <c r="Y116" s="94"/>
      <c r="Z116" s="94"/>
      <c r="AA116" s="95"/>
      <c r="AC116" s="43"/>
      <c r="AU116" s="95"/>
      <c r="AW116" s="95"/>
      <c r="BE116" s="39"/>
      <c r="BF116" s="39"/>
      <c r="BG116" s="40"/>
      <c r="BH116" s="107"/>
      <c r="BI116" s="42"/>
      <c r="BJ116" s="107"/>
      <c r="BK116" s="39"/>
      <c r="BL116" s="39"/>
      <c r="BM116" s="40"/>
      <c r="BN116" s="107"/>
      <c r="BO116" s="42"/>
      <c r="BP116" s="107"/>
      <c r="BQ116" s="39"/>
      <c r="BR116" s="39"/>
      <c r="BS116" s="40"/>
      <c r="BT116" s="41"/>
      <c r="BU116" s="42"/>
      <c r="BV116" s="107"/>
      <c r="BW116" s="39"/>
      <c r="BX116" s="39"/>
      <c r="BY116" s="40"/>
      <c r="BZ116" s="41"/>
      <c r="CA116" s="42"/>
      <c r="CB116" s="107"/>
      <c r="CC116" s="107"/>
      <c r="CD116" s="107"/>
      <c r="CE116" s="107"/>
      <c r="CF116" s="107"/>
      <c r="CG116" s="107"/>
      <c r="CH116" s="107"/>
      <c r="CI116" s="107"/>
    </row>
    <row r="117" spans="1:87" s="72" customFormat="1" ht="12.75">
      <c r="A117" s="78"/>
      <c r="B117" s="43"/>
      <c r="C117" s="82"/>
      <c r="D117" s="37"/>
      <c r="E117" s="39"/>
      <c r="F117" s="44"/>
      <c r="G117" s="45"/>
      <c r="H117" s="39"/>
      <c r="I117" s="40"/>
      <c r="J117" s="41"/>
      <c r="K117" s="42"/>
      <c r="L117" s="39"/>
      <c r="M117" s="39"/>
      <c r="N117" s="39"/>
      <c r="O117" s="40"/>
      <c r="P117" s="41"/>
      <c r="Q117" s="42"/>
      <c r="R117" s="39"/>
      <c r="S117" s="39"/>
      <c r="T117" s="39"/>
      <c r="U117" s="40"/>
      <c r="V117" s="40"/>
      <c r="W117" s="40"/>
      <c r="X117" s="41"/>
      <c r="Y117" s="94"/>
      <c r="Z117" s="94"/>
      <c r="AA117" s="95"/>
      <c r="AC117" s="43"/>
      <c r="AU117" s="95"/>
      <c r="AW117" s="95"/>
      <c r="BE117" s="39"/>
      <c r="BF117" s="39"/>
      <c r="BG117" s="40"/>
      <c r="BH117" s="107"/>
      <c r="BI117" s="42"/>
      <c r="BJ117" s="107"/>
      <c r="BK117" s="39"/>
      <c r="BL117" s="39"/>
      <c r="BM117" s="40"/>
      <c r="BN117" s="107"/>
      <c r="BO117" s="42"/>
      <c r="BP117" s="107"/>
      <c r="BQ117" s="39"/>
      <c r="BR117" s="39"/>
      <c r="BS117" s="40"/>
      <c r="BT117" s="41"/>
      <c r="BU117" s="42"/>
      <c r="BV117" s="107"/>
      <c r="BW117" s="39"/>
      <c r="BX117" s="39"/>
      <c r="BY117" s="40"/>
      <c r="BZ117" s="41"/>
      <c r="CA117" s="42"/>
      <c r="CB117" s="107"/>
      <c r="CC117" s="107"/>
      <c r="CD117" s="107"/>
      <c r="CE117" s="107"/>
      <c r="CF117" s="107"/>
      <c r="CG117" s="107"/>
      <c r="CH117" s="107"/>
      <c r="CI117" s="107"/>
    </row>
    <row r="118" spans="1:87" s="72" customFormat="1" ht="12.75">
      <c r="A118" s="78"/>
      <c r="B118" s="43"/>
      <c r="C118" s="82"/>
      <c r="D118" s="37"/>
      <c r="E118" s="39"/>
      <c r="F118" s="44"/>
      <c r="G118" s="45"/>
      <c r="H118" s="39"/>
      <c r="I118" s="40"/>
      <c r="J118" s="41"/>
      <c r="K118" s="42"/>
      <c r="L118" s="39"/>
      <c r="M118" s="39"/>
      <c r="N118" s="39"/>
      <c r="O118" s="40"/>
      <c r="P118" s="41"/>
      <c r="Q118" s="42"/>
      <c r="R118" s="39"/>
      <c r="S118" s="39"/>
      <c r="T118" s="39"/>
      <c r="U118" s="40"/>
      <c r="V118" s="40"/>
      <c r="W118" s="40"/>
      <c r="X118" s="41"/>
      <c r="Y118" s="94"/>
      <c r="Z118" s="94"/>
      <c r="AA118" s="95"/>
      <c r="AC118" s="43"/>
      <c r="AU118" s="95"/>
      <c r="AW118" s="95"/>
      <c r="BE118" s="39"/>
      <c r="BF118" s="39"/>
      <c r="BG118" s="40"/>
      <c r="BH118" s="107"/>
      <c r="BI118" s="42"/>
      <c r="BJ118" s="107"/>
      <c r="BK118" s="39"/>
      <c r="BL118" s="39"/>
      <c r="BM118" s="40"/>
      <c r="BN118" s="107"/>
      <c r="BO118" s="42"/>
      <c r="BP118" s="107"/>
      <c r="BQ118" s="39"/>
      <c r="BR118" s="39"/>
      <c r="BS118" s="40"/>
      <c r="BT118" s="41"/>
      <c r="BU118" s="42"/>
      <c r="BV118" s="107"/>
      <c r="BW118" s="39"/>
      <c r="BX118" s="39"/>
      <c r="BY118" s="40"/>
      <c r="BZ118" s="41"/>
      <c r="CA118" s="42"/>
      <c r="CB118" s="107"/>
      <c r="CC118" s="107"/>
      <c r="CD118" s="107"/>
      <c r="CE118" s="107"/>
      <c r="CF118" s="107"/>
      <c r="CG118" s="107"/>
      <c r="CH118" s="107"/>
      <c r="CI118" s="107"/>
    </row>
    <row r="119" spans="1:87" s="72" customFormat="1" ht="12.75">
      <c r="A119" s="78"/>
      <c r="B119" s="43"/>
      <c r="C119" s="82"/>
      <c r="D119" s="37"/>
      <c r="E119" s="39"/>
      <c r="F119" s="44"/>
      <c r="G119" s="45"/>
      <c r="H119" s="39"/>
      <c r="I119" s="40"/>
      <c r="J119" s="41"/>
      <c r="K119" s="42"/>
      <c r="L119" s="39"/>
      <c r="M119" s="39"/>
      <c r="N119" s="39"/>
      <c r="O119" s="40"/>
      <c r="P119" s="41"/>
      <c r="Q119" s="42"/>
      <c r="R119" s="39"/>
      <c r="S119" s="39"/>
      <c r="T119" s="39"/>
      <c r="U119" s="40"/>
      <c r="V119" s="40"/>
      <c r="W119" s="40"/>
      <c r="X119" s="41"/>
      <c r="Y119" s="94"/>
      <c r="Z119" s="94"/>
      <c r="AA119" s="95"/>
      <c r="AC119" s="43"/>
      <c r="AU119" s="95"/>
      <c r="AW119" s="95"/>
      <c r="BE119" s="39"/>
      <c r="BF119" s="39"/>
      <c r="BG119" s="40"/>
      <c r="BH119" s="107"/>
      <c r="BI119" s="42"/>
      <c r="BJ119" s="107"/>
      <c r="BK119" s="39"/>
      <c r="BL119" s="39"/>
      <c r="BM119" s="40"/>
      <c r="BN119" s="107"/>
      <c r="BO119" s="42"/>
      <c r="BP119" s="107"/>
      <c r="BQ119" s="39"/>
      <c r="BR119" s="39"/>
      <c r="BS119" s="40"/>
      <c r="BT119" s="41"/>
      <c r="BU119" s="42"/>
      <c r="BV119" s="107"/>
      <c r="BW119" s="39"/>
      <c r="BX119" s="39"/>
      <c r="BY119" s="40"/>
      <c r="BZ119" s="41"/>
      <c r="CA119" s="42"/>
      <c r="CB119" s="107"/>
      <c r="CC119" s="107"/>
      <c r="CD119" s="107"/>
      <c r="CE119" s="107"/>
      <c r="CF119" s="107"/>
      <c r="CG119" s="107"/>
      <c r="CH119" s="107"/>
      <c r="CI119" s="107"/>
    </row>
    <row r="120" spans="1:87" s="72" customFormat="1" ht="12.75">
      <c r="A120" s="78"/>
      <c r="B120" s="43"/>
      <c r="C120" s="82"/>
      <c r="D120" s="37"/>
      <c r="E120" s="39"/>
      <c r="F120" s="44"/>
      <c r="G120" s="45"/>
      <c r="H120" s="39"/>
      <c r="I120" s="40"/>
      <c r="J120" s="41"/>
      <c r="K120" s="42"/>
      <c r="L120" s="39"/>
      <c r="M120" s="39"/>
      <c r="N120" s="39"/>
      <c r="O120" s="40"/>
      <c r="P120" s="41"/>
      <c r="Q120" s="42"/>
      <c r="R120" s="39"/>
      <c r="S120" s="39"/>
      <c r="T120" s="39"/>
      <c r="U120" s="40"/>
      <c r="V120" s="40"/>
      <c r="W120" s="40"/>
      <c r="X120" s="41"/>
      <c r="Y120" s="94"/>
      <c r="Z120" s="94"/>
      <c r="AA120" s="95"/>
      <c r="AC120" s="43"/>
      <c r="AU120" s="95"/>
      <c r="AW120" s="95"/>
      <c r="BE120" s="39"/>
      <c r="BF120" s="39"/>
      <c r="BG120" s="40"/>
      <c r="BH120" s="107"/>
      <c r="BI120" s="42"/>
      <c r="BJ120" s="107"/>
      <c r="BK120" s="39"/>
      <c r="BL120" s="39"/>
      <c r="BM120" s="40"/>
      <c r="BN120" s="107"/>
      <c r="BO120" s="42"/>
      <c r="BP120" s="107"/>
      <c r="BQ120" s="39"/>
      <c r="BR120" s="39"/>
      <c r="BS120" s="40"/>
      <c r="BT120" s="41"/>
      <c r="BU120" s="42"/>
      <c r="BV120" s="107"/>
      <c r="BW120" s="39"/>
      <c r="BX120" s="39"/>
      <c r="BY120" s="40"/>
      <c r="BZ120" s="41"/>
      <c r="CA120" s="42"/>
      <c r="CB120" s="107"/>
      <c r="CC120" s="107"/>
      <c r="CD120" s="107"/>
      <c r="CE120" s="107"/>
      <c r="CF120" s="107"/>
      <c r="CG120" s="107"/>
      <c r="CH120" s="107"/>
      <c r="CI120" s="107"/>
    </row>
    <row r="121" spans="1:87" s="72" customFormat="1" ht="12.75">
      <c r="A121" s="78"/>
      <c r="B121" s="43"/>
      <c r="C121" s="82"/>
      <c r="D121" s="37"/>
      <c r="E121" s="39"/>
      <c r="F121" s="44"/>
      <c r="G121" s="45"/>
      <c r="H121" s="39"/>
      <c r="I121" s="40"/>
      <c r="J121" s="41"/>
      <c r="K121" s="42"/>
      <c r="L121" s="39"/>
      <c r="M121" s="39"/>
      <c r="N121" s="39"/>
      <c r="O121" s="40"/>
      <c r="P121" s="41"/>
      <c r="Q121" s="42"/>
      <c r="R121" s="39"/>
      <c r="S121" s="39"/>
      <c r="T121" s="39"/>
      <c r="U121" s="40"/>
      <c r="V121" s="40"/>
      <c r="W121" s="40"/>
      <c r="X121" s="41"/>
      <c r="Y121" s="94"/>
      <c r="Z121" s="94"/>
      <c r="AA121" s="95"/>
      <c r="AC121" s="43"/>
      <c r="AU121" s="95"/>
      <c r="AW121" s="95"/>
      <c r="BE121" s="39"/>
      <c r="BF121" s="39"/>
      <c r="BG121" s="40"/>
      <c r="BH121" s="107"/>
      <c r="BI121" s="42"/>
      <c r="BJ121" s="107"/>
      <c r="BK121" s="39"/>
      <c r="BL121" s="39"/>
      <c r="BM121" s="40"/>
      <c r="BN121" s="107"/>
      <c r="BO121" s="42"/>
      <c r="BP121" s="107"/>
      <c r="BQ121" s="39"/>
      <c r="BR121" s="39"/>
      <c r="BS121" s="40"/>
      <c r="BT121" s="41"/>
      <c r="BU121" s="42"/>
      <c r="BV121" s="107"/>
      <c r="BW121" s="39"/>
      <c r="BX121" s="39"/>
      <c r="BY121" s="40"/>
      <c r="BZ121" s="41"/>
      <c r="CA121" s="42"/>
      <c r="CB121" s="107"/>
      <c r="CC121" s="107"/>
      <c r="CD121" s="107"/>
      <c r="CE121" s="107"/>
      <c r="CF121" s="107"/>
      <c r="CG121" s="107"/>
      <c r="CH121" s="107"/>
      <c r="CI121" s="107"/>
    </row>
    <row r="122" spans="1:87" s="72" customFormat="1" ht="12.75">
      <c r="A122" s="78"/>
      <c r="B122" s="43"/>
      <c r="C122" s="82"/>
      <c r="D122" s="37"/>
      <c r="E122" s="39"/>
      <c r="F122" s="44"/>
      <c r="G122" s="45"/>
      <c r="H122" s="39"/>
      <c r="I122" s="40"/>
      <c r="J122" s="41"/>
      <c r="K122" s="42"/>
      <c r="L122" s="39"/>
      <c r="M122" s="39"/>
      <c r="N122" s="39"/>
      <c r="O122" s="40"/>
      <c r="P122" s="41"/>
      <c r="Q122" s="42"/>
      <c r="R122" s="39"/>
      <c r="S122" s="39"/>
      <c r="T122" s="39"/>
      <c r="U122" s="40"/>
      <c r="V122" s="40"/>
      <c r="W122" s="40"/>
      <c r="X122" s="41"/>
      <c r="Y122" s="94"/>
      <c r="Z122" s="94"/>
      <c r="AA122" s="95"/>
      <c r="AC122" s="43"/>
      <c r="AU122" s="95"/>
      <c r="AW122" s="95"/>
      <c r="BE122" s="39"/>
      <c r="BF122" s="39"/>
      <c r="BG122" s="40"/>
      <c r="BH122" s="107"/>
      <c r="BI122" s="42"/>
      <c r="BJ122" s="107"/>
      <c r="BK122" s="39"/>
      <c r="BL122" s="39"/>
      <c r="BM122" s="40"/>
      <c r="BN122" s="107"/>
      <c r="BO122" s="42"/>
      <c r="BP122" s="107"/>
      <c r="BQ122" s="39"/>
      <c r="BR122" s="39"/>
      <c r="BS122" s="40"/>
      <c r="BT122" s="41"/>
      <c r="BU122" s="42"/>
      <c r="BV122" s="107"/>
      <c r="BW122" s="39"/>
      <c r="BX122" s="39"/>
      <c r="BY122" s="40"/>
      <c r="BZ122" s="41"/>
      <c r="CA122" s="42"/>
      <c r="CB122" s="107"/>
      <c r="CC122" s="107"/>
      <c r="CD122" s="107"/>
      <c r="CE122" s="107"/>
      <c r="CF122" s="107"/>
      <c r="CG122" s="107"/>
      <c r="CH122" s="107"/>
      <c r="CI122" s="107"/>
    </row>
    <row r="123" spans="1:87" s="72" customFormat="1" ht="12.75">
      <c r="A123" s="78"/>
      <c r="B123" s="43"/>
      <c r="C123" s="82"/>
      <c r="D123" s="37"/>
      <c r="E123" s="39"/>
      <c r="F123" s="44"/>
      <c r="G123" s="45"/>
      <c r="H123" s="39"/>
      <c r="I123" s="40"/>
      <c r="J123" s="41"/>
      <c r="K123" s="42"/>
      <c r="L123" s="39"/>
      <c r="M123" s="39"/>
      <c r="N123" s="39"/>
      <c r="O123" s="40"/>
      <c r="P123" s="41"/>
      <c r="Q123" s="42"/>
      <c r="R123" s="39"/>
      <c r="S123" s="39"/>
      <c r="T123" s="39"/>
      <c r="U123" s="40"/>
      <c r="V123" s="40"/>
      <c r="W123" s="40"/>
      <c r="X123" s="41"/>
      <c r="Y123" s="94"/>
      <c r="Z123" s="94"/>
      <c r="AA123" s="95"/>
      <c r="AC123" s="43"/>
      <c r="AU123" s="95"/>
      <c r="AW123" s="95"/>
      <c r="BE123" s="39"/>
      <c r="BF123" s="39"/>
      <c r="BG123" s="40"/>
      <c r="BH123" s="107"/>
      <c r="BI123" s="42"/>
      <c r="BJ123" s="107"/>
      <c r="BK123" s="39"/>
      <c r="BL123" s="39"/>
      <c r="BM123" s="40"/>
      <c r="BN123" s="107"/>
      <c r="BO123" s="42"/>
      <c r="BP123" s="107"/>
      <c r="BQ123" s="39"/>
      <c r="BR123" s="39"/>
      <c r="BS123" s="40"/>
      <c r="BT123" s="41"/>
      <c r="BU123" s="42"/>
      <c r="BV123" s="107"/>
      <c r="BW123" s="39"/>
      <c r="BX123" s="39"/>
      <c r="BY123" s="40"/>
      <c r="BZ123" s="41"/>
      <c r="CA123" s="42"/>
      <c r="CB123" s="107"/>
      <c r="CC123" s="107"/>
      <c r="CD123" s="107"/>
      <c r="CE123" s="107"/>
      <c r="CF123" s="107"/>
      <c r="CG123" s="107"/>
      <c r="CH123" s="107"/>
      <c r="CI123" s="107"/>
    </row>
    <row r="124" spans="1:87" s="72" customFormat="1" ht="12.75">
      <c r="A124" s="78"/>
      <c r="B124" s="43"/>
      <c r="C124" s="82"/>
      <c r="D124" s="37"/>
      <c r="E124" s="39"/>
      <c r="F124" s="44"/>
      <c r="G124" s="45"/>
      <c r="H124" s="39"/>
      <c r="I124" s="40"/>
      <c r="J124" s="41"/>
      <c r="K124" s="42"/>
      <c r="L124" s="39"/>
      <c r="M124" s="39"/>
      <c r="N124" s="39"/>
      <c r="O124" s="40"/>
      <c r="P124" s="41"/>
      <c r="Q124" s="42"/>
      <c r="R124" s="39"/>
      <c r="S124" s="39"/>
      <c r="T124" s="39"/>
      <c r="U124" s="40"/>
      <c r="V124" s="40"/>
      <c r="W124" s="40"/>
      <c r="X124" s="41"/>
      <c r="Y124" s="94"/>
      <c r="Z124" s="94"/>
      <c r="AA124" s="95"/>
      <c r="AC124" s="43"/>
      <c r="AU124" s="95"/>
      <c r="AW124" s="95"/>
      <c r="BE124" s="39"/>
      <c r="BF124" s="39"/>
      <c r="BG124" s="40"/>
      <c r="BH124" s="107"/>
      <c r="BI124" s="42"/>
      <c r="BJ124" s="107"/>
      <c r="BK124" s="39"/>
      <c r="BL124" s="39"/>
      <c r="BM124" s="40"/>
      <c r="BN124" s="107"/>
      <c r="BO124" s="42"/>
      <c r="BP124" s="107"/>
      <c r="BQ124" s="39"/>
      <c r="BR124" s="39"/>
      <c r="BS124" s="40"/>
      <c r="BT124" s="41"/>
      <c r="BU124" s="42"/>
      <c r="BV124" s="107"/>
      <c r="BW124" s="39"/>
      <c r="BX124" s="39"/>
      <c r="BY124" s="40"/>
      <c r="BZ124" s="41"/>
      <c r="CA124" s="42"/>
      <c r="CB124" s="107"/>
      <c r="CC124" s="107"/>
      <c r="CD124" s="107"/>
      <c r="CE124" s="107"/>
      <c r="CF124" s="107"/>
      <c r="CG124" s="107"/>
      <c r="CH124" s="107"/>
      <c r="CI124" s="107"/>
    </row>
    <row r="125" spans="8:62" ht="12.75">
      <c r="H125" s="27"/>
      <c r="I125" s="28"/>
      <c r="J125" s="29"/>
      <c r="K125" s="30"/>
      <c r="L125" s="27"/>
      <c r="M125" s="27"/>
      <c r="O125" s="28"/>
      <c r="P125" s="29"/>
      <c r="Q125" s="30"/>
      <c r="R125" s="27"/>
      <c r="S125" s="27"/>
      <c r="U125" s="28"/>
      <c r="V125" s="28"/>
      <c r="Y125" s="35"/>
      <c r="Z125" s="35"/>
      <c r="AA125" s="36"/>
      <c r="AB125" s="34"/>
      <c r="AC125" s="32"/>
      <c r="AD125" s="34"/>
      <c r="AE125" s="34"/>
      <c r="AF125" s="34"/>
      <c r="AG125" s="34"/>
      <c r="AH125" s="34"/>
      <c r="AI125" s="34"/>
      <c r="AK125" s="34"/>
      <c r="BJ125" s="107"/>
    </row>
    <row r="126" spans="8:37" ht="12.75">
      <c r="H126" s="27"/>
      <c r="I126" s="28"/>
      <c r="J126" s="29"/>
      <c r="K126" s="30"/>
      <c r="L126" s="27"/>
      <c r="M126" s="27"/>
      <c r="O126" s="28"/>
      <c r="P126" s="29"/>
      <c r="Q126" s="30"/>
      <c r="R126" s="27"/>
      <c r="S126" s="27"/>
      <c r="U126" s="28"/>
      <c r="V126" s="28"/>
      <c r="Y126" s="35"/>
      <c r="Z126" s="35"/>
      <c r="AA126" s="36"/>
      <c r="AB126" s="34"/>
      <c r="AC126" s="32"/>
      <c r="AD126" s="34"/>
      <c r="AE126" s="34"/>
      <c r="AF126" s="34"/>
      <c r="AG126" s="34"/>
      <c r="AH126" s="34"/>
      <c r="AI126" s="34"/>
      <c r="AK126" s="34"/>
    </row>
    <row r="127" spans="8:37" ht="12.75">
      <c r="H127" s="27"/>
      <c r="I127" s="28"/>
      <c r="J127" s="29"/>
      <c r="K127" s="30"/>
      <c r="L127" s="27"/>
      <c r="M127" s="27"/>
      <c r="O127" s="28"/>
      <c r="P127" s="29"/>
      <c r="Q127" s="30"/>
      <c r="R127" s="27"/>
      <c r="S127" s="27"/>
      <c r="U127" s="28"/>
      <c r="V127" s="28"/>
      <c r="Y127" s="35"/>
      <c r="Z127" s="35"/>
      <c r="AA127" s="36"/>
      <c r="AB127" s="34"/>
      <c r="AC127" s="32"/>
      <c r="AD127" s="34"/>
      <c r="AE127" s="34"/>
      <c r="AF127" s="34"/>
      <c r="AG127" s="34"/>
      <c r="AH127" s="34"/>
      <c r="AI127" s="34"/>
      <c r="AK127" s="34"/>
    </row>
    <row r="128" spans="8:37" ht="12.75">
      <c r="H128" s="27"/>
      <c r="I128" s="28"/>
      <c r="J128" s="29"/>
      <c r="K128" s="30"/>
      <c r="L128" s="27"/>
      <c r="M128" s="27"/>
      <c r="O128" s="28"/>
      <c r="P128" s="29"/>
      <c r="Q128" s="30"/>
      <c r="R128" s="27"/>
      <c r="S128" s="27"/>
      <c r="U128" s="28"/>
      <c r="V128" s="28"/>
      <c r="Y128" s="35"/>
      <c r="Z128" s="35"/>
      <c r="AA128" s="36"/>
      <c r="AB128" s="34"/>
      <c r="AC128" s="32"/>
      <c r="AD128" s="34"/>
      <c r="AE128" s="34"/>
      <c r="AF128" s="34"/>
      <c r="AG128" s="34"/>
      <c r="AH128" s="34"/>
      <c r="AI128" s="34"/>
      <c r="AK128" s="34"/>
    </row>
    <row r="129" spans="8:37" ht="12.75">
      <c r="H129" s="27"/>
      <c r="I129" s="28"/>
      <c r="J129" s="29"/>
      <c r="K129" s="30"/>
      <c r="L129" s="27"/>
      <c r="M129" s="27"/>
      <c r="O129" s="28"/>
      <c r="P129" s="29"/>
      <c r="Q129" s="30"/>
      <c r="R129" s="27"/>
      <c r="S129" s="27"/>
      <c r="U129" s="28"/>
      <c r="V129" s="28"/>
      <c r="Y129" s="35"/>
      <c r="Z129" s="35"/>
      <c r="AA129" s="36"/>
      <c r="AB129" s="34"/>
      <c r="AC129" s="32"/>
      <c r="AD129" s="34"/>
      <c r="AE129" s="34"/>
      <c r="AF129" s="34"/>
      <c r="AG129" s="34"/>
      <c r="AH129" s="34"/>
      <c r="AI129" s="34"/>
      <c r="AK129" s="34"/>
    </row>
    <row r="130" spans="8:37" ht="12.75">
      <c r="H130" s="27"/>
      <c r="I130" s="28"/>
      <c r="J130" s="29"/>
      <c r="K130" s="30"/>
      <c r="L130" s="27"/>
      <c r="M130" s="27"/>
      <c r="O130" s="28"/>
      <c r="P130" s="29"/>
      <c r="Q130" s="30"/>
      <c r="R130" s="27"/>
      <c r="S130" s="27"/>
      <c r="U130" s="28"/>
      <c r="V130" s="28"/>
      <c r="Y130" s="35"/>
      <c r="Z130" s="35"/>
      <c r="AA130" s="36"/>
      <c r="AB130" s="34"/>
      <c r="AC130" s="32"/>
      <c r="AD130" s="34"/>
      <c r="AE130" s="34"/>
      <c r="AF130" s="34"/>
      <c r="AG130" s="34"/>
      <c r="AH130" s="34"/>
      <c r="AI130" s="34"/>
      <c r="AK130" s="34"/>
    </row>
  </sheetData>
  <sheetProtection/>
  <autoFilter ref="B3:CB100">
    <sortState ref="B4:CB130">
      <sortCondition descending="1" sortBy="value" ref="E4:E130"/>
    </sortState>
  </autoFilter>
  <mergeCells count="14">
    <mergeCell ref="I2:M2"/>
    <mergeCell ref="O2:S2"/>
    <mergeCell ref="B1:G1"/>
    <mergeCell ref="U2:Y2"/>
    <mergeCell ref="AA2:AE2"/>
    <mergeCell ref="AG2:AK2"/>
    <mergeCell ref="BK2:BO2"/>
    <mergeCell ref="BQ2:BU2"/>
    <mergeCell ref="BW2:CA2"/>
    <mergeCell ref="AY2:BC2"/>
    <mergeCell ref="CC2:CG2"/>
    <mergeCell ref="AM2:AQ2"/>
    <mergeCell ref="AS2:AW2"/>
    <mergeCell ref="BE2:BI2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57421875" style="136" customWidth="1"/>
    <col min="2" max="2" width="3.57421875" style="137" customWidth="1"/>
    <col min="3" max="3" width="23.00390625" style="136" customWidth="1"/>
    <col min="4" max="4" width="10.140625" style="138" customWidth="1"/>
    <col min="5" max="5" width="9.7109375" style="139" customWidth="1"/>
    <col min="6" max="6" width="7.00390625" style="138" customWidth="1"/>
    <col min="7" max="7" width="8.421875" style="140" customWidth="1"/>
    <col min="8" max="8" width="9.140625" style="136" customWidth="1"/>
    <col min="9" max="9" width="5.140625" style="136" customWidth="1"/>
    <col min="10" max="10" width="9.28125" style="136" customWidth="1"/>
    <col min="11" max="11" width="9.8515625" style="136" customWidth="1"/>
    <col min="12" max="12" width="9.7109375" style="136" customWidth="1"/>
    <col min="13" max="13" width="7.00390625" style="136" customWidth="1"/>
    <col min="14" max="16384" width="9.140625" style="136" customWidth="1"/>
  </cols>
  <sheetData>
    <row r="1" ht="12" customHeight="1"/>
    <row r="2" spans="2:8" ht="24.75">
      <c r="B2" s="205" t="s">
        <v>376</v>
      </c>
      <c r="C2" s="205"/>
      <c r="D2" s="205"/>
      <c r="E2" s="205"/>
      <c r="F2" s="205"/>
      <c r="G2" s="205"/>
      <c r="H2" s="141"/>
    </row>
    <row r="3" ht="15.75" thickBot="1"/>
    <row r="4" spans="2:14" ht="18.75" customHeight="1">
      <c r="B4" s="206" t="s">
        <v>355</v>
      </c>
      <c r="C4" s="207"/>
      <c r="D4" s="207"/>
      <c r="E4" s="207"/>
      <c r="F4" s="207"/>
      <c r="G4" s="142"/>
      <c r="I4" s="143"/>
      <c r="J4" s="143"/>
      <c r="K4" s="143"/>
      <c r="L4" s="143"/>
      <c r="M4" s="143"/>
      <c r="N4" s="144"/>
    </row>
    <row r="5" spans="2:14" s="145" customFormat="1" ht="24.75" customHeight="1">
      <c r="B5" s="146" t="s">
        <v>356</v>
      </c>
      <c r="C5" s="147" t="s">
        <v>357</v>
      </c>
      <c r="D5" s="147" t="s">
        <v>358</v>
      </c>
      <c r="E5" s="148" t="s">
        <v>359</v>
      </c>
      <c r="F5" s="147" t="s">
        <v>360</v>
      </c>
      <c r="G5" s="149" t="s">
        <v>361</v>
      </c>
      <c r="I5" s="150"/>
      <c r="J5" s="150"/>
      <c r="K5" s="150"/>
      <c r="L5" s="150"/>
      <c r="M5" s="150"/>
      <c r="N5" s="151"/>
    </row>
    <row r="6" spans="1:14" ht="15">
      <c r="A6" s="152"/>
      <c r="B6" s="153" t="s">
        <v>32</v>
      </c>
      <c r="C6" s="98" t="s">
        <v>290</v>
      </c>
      <c r="D6" s="154" t="s">
        <v>334</v>
      </c>
      <c r="E6" s="155">
        <v>1053.868665621965</v>
      </c>
      <c r="F6" s="156">
        <v>4</v>
      </c>
      <c r="G6" s="157">
        <v>263.46716640549124</v>
      </c>
      <c r="I6" s="158"/>
      <c r="J6" s="159"/>
      <c r="K6" s="160"/>
      <c r="L6" s="161"/>
      <c r="M6" s="162"/>
      <c r="N6" s="140"/>
    </row>
    <row r="7" spans="1:14" ht="15">
      <c r="A7" s="152"/>
      <c r="B7" s="153" t="s">
        <v>33</v>
      </c>
      <c r="C7" s="98" t="s">
        <v>155</v>
      </c>
      <c r="D7" s="154" t="s">
        <v>156</v>
      </c>
      <c r="E7" s="155">
        <v>1032.1271562595714</v>
      </c>
      <c r="F7" s="156">
        <v>5</v>
      </c>
      <c r="G7" s="157">
        <v>206.4254312519143</v>
      </c>
      <c r="I7" s="158"/>
      <c r="J7" s="159"/>
      <c r="K7" s="160"/>
      <c r="L7" s="161"/>
      <c r="M7" s="162"/>
      <c r="N7" s="140"/>
    </row>
    <row r="8" spans="1:14" ht="15">
      <c r="A8" s="152"/>
      <c r="B8" s="153" t="s">
        <v>34</v>
      </c>
      <c r="C8" s="98" t="s">
        <v>161</v>
      </c>
      <c r="D8" s="154" t="s">
        <v>162</v>
      </c>
      <c r="E8" s="155">
        <v>1012.1865124821745</v>
      </c>
      <c r="F8" s="156">
        <v>7</v>
      </c>
      <c r="G8" s="157">
        <v>144.5980732117392</v>
      </c>
      <c r="I8" s="158"/>
      <c r="J8" s="159"/>
      <c r="K8" s="160"/>
      <c r="L8" s="161"/>
      <c r="M8" s="162"/>
      <c r="N8" s="140"/>
    </row>
    <row r="9" spans="1:14" ht="15">
      <c r="A9" s="152"/>
      <c r="B9" s="153" t="s">
        <v>35</v>
      </c>
      <c r="C9" s="98" t="s">
        <v>288</v>
      </c>
      <c r="D9" s="154" t="s">
        <v>289</v>
      </c>
      <c r="E9" s="155">
        <v>797.844476181109</v>
      </c>
      <c r="F9" s="156">
        <v>4</v>
      </c>
      <c r="G9" s="157">
        <v>199.46111904527726</v>
      </c>
      <c r="I9" s="158"/>
      <c r="J9" s="159"/>
      <c r="K9" s="160"/>
      <c r="L9" s="161"/>
      <c r="M9" s="162"/>
      <c r="N9" s="140"/>
    </row>
    <row r="10" spans="1:14" ht="15">
      <c r="A10" s="152"/>
      <c r="B10" s="153" t="s">
        <v>36</v>
      </c>
      <c r="C10" s="98" t="s">
        <v>221</v>
      </c>
      <c r="D10" s="154" t="s">
        <v>222</v>
      </c>
      <c r="E10" s="155">
        <v>608.5144732072296</v>
      </c>
      <c r="F10" s="156">
        <v>3</v>
      </c>
      <c r="G10" s="157">
        <v>202.83815773574318</v>
      </c>
      <c r="I10" s="158"/>
      <c r="J10" s="159"/>
      <c r="K10" s="160"/>
      <c r="L10" s="161"/>
      <c r="M10" s="162"/>
      <c r="N10" s="140"/>
    </row>
    <row r="11" spans="1:14" ht="15">
      <c r="A11" s="152"/>
      <c r="B11" s="153" t="s">
        <v>37</v>
      </c>
      <c r="C11" s="98" t="s">
        <v>181</v>
      </c>
      <c r="D11" s="154" t="s">
        <v>315</v>
      </c>
      <c r="E11" s="155">
        <v>477.3191300439802</v>
      </c>
      <c r="F11" s="156">
        <v>2</v>
      </c>
      <c r="G11" s="157">
        <v>238.6595650219901</v>
      </c>
      <c r="I11" s="158"/>
      <c r="J11" s="159"/>
      <c r="K11" s="160"/>
      <c r="L11" s="161"/>
      <c r="M11" s="162"/>
      <c r="N11" s="140"/>
    </row>
    <row r="12" spans="1:14" ht="15">
      <c r="A12" s="152"/>
      <c r="B12" s="153" t="s">
        <v>38</v>
      </c>
      <c r="C12" s="98" t="s">
        <v>306</v>
      </c>
      <c r="D12" s="154" t="s">
        <v>333</v>
      </c>
      <c r="E12" s="155">
        <v>469.1382488479263</v>
      </c>
      <c r="F12" s="156">
        <v>2</v>
      </c>
      <c r="G12" s="157">
        <v>234.56912442396316</v>
      </c>
      <c r="I12" s="158"/>
      <c r="J12" s="159"/>
      <c r="K12" s="160"/>
      <c r="L12" s="161"/>
      <c r="M12" s="162"/>
      <c r="N12" s="140"/>
    </row>
    <row r="13" spans="1:14" ht="15">
      <c r="A13" s="152"/>
      <c r="B13" s="153" t="s">
        <v>39</v>
      </c>
      <c r="C13" s="98" t="s">
        <v>159</v>
      </c>
      <c r="D13" s="154" t="s">
        <v>160</v>
      </c>
      <c r="E13" s="155">
        <v>283.58424357276556</v>
      </c>
      <c r="F13" s="156">
        <v>3</v>
      </c>
      <c r="G13" s="157">
        <v>94.52808119092185</v>
      </c>
      <c r="I13" s="158"/>
      <c r="J13" s="159"/>
      <c r="K13" s="160"/>
      <c r="L13" s="161"/>
      <c r="M13" s="162"/>
      <c r="N13" s="140"/>
    </row>
    <row r="14" spans="1:14" ht="15.75" thickBot="1">
      <c r="A14" s="152"/>
      <c r="B14" s="164" t="s">
        <v>40</v>
      </c>
      <c r="C14" s="165" t="s">
        <v>294</v>
      </c>
      <c r="D14" s="166" t="s">
        <v>352</v>
      </c>
      <c r="E14" s="167">
        <v>83.32382953181272</v>
      </c>
      <c r="F14" s="168">
        <v>1</v>
      </c>
      <c r="G14" s="169">
        <v>83.32382953181272</v>
      </c>
      <c r="I14" s="158"/>
      <c r="J14" s="159"/>
      <c r="K14" s="160"/>
      <c r="L14" s="161"/>
      <c r="M14" s="162"/>
      <c r="N14" s="140"/>
    </row>
    <row r="15" ht="15.75" thickBot="1"/>
    <row r="16" spans="2:7" ht="18.75" customHeight="1">
      <c r="B16" s="206" t="s">
        <v>362</v>
      </c>
      <c r="C16" s="207"/>
      <c r="D16" s="207"/>
      <c r="E16" s="207"/>
      <c r="F16" s="207"/>
      <c r="G16" s="142"/>
    </row>
    <row r="17" spans="1:7" s="145" customFormat="1" ht="25.5">
      <c r="A17" s="150"/>
      <c r="B17" s="146" t="s">
        <v>356</v>
      </c>
      <c r="C17" s="147" t="s">
        <v>357</v>
      </c>
      <c r="D17" s="147" t="s">
        <v>358</v>
      </c>
      <c r="E17" s="148" t="s">
        <v>359</v>
      </c>
      <c r="F17" s="147" t="s">
        <v>360</v>
      </c>
      <c r="G17" s="149" t="s">
        <v>361</v>
      </c>
    </row>
    <row r="18" spans="1:7" s="145" customFormat="1" ht="15">
      <c r="A18" s="150"/>
      <c r="B18" s="185" t="s">
        <v>32</v>
      </c>
      <c r="C18" s="182" t="s">
        <v>153</v>
      </c>
      <c r="D18" s="182" t="s">
        <v>154</v>
      </c>
      <c r="E18" s="187">
        <v>1356.3679216016733</v>
      </c>
      <c r="F18" s="182">
        <v>9</v>
      </c>
      <c r="G18" s="186">
        <v>150.70754684463037</v>
      </c>
    </row>
    <row r="19" spans="1:7" s="145" customFormat="1" ht="15">
      <c r="A19" s="150"/>
      <c r="B19" s="185" t="s">
        <v>33</v>
      </c>
      <c r="C19" s="182" t="s">
        <v>151</v>
      </c>
      <c r="D19" s="182" t="s">
        <v>152</v>
      </c>
      <c r="E19" s="187">
        <v>1322.8081551501687</v>
      </c>
      <c r="F19" s="182">
        <v>8</v>
      </c>
      <c r="G19" s="186">
        <v>165.35101939377108</v>
      </c>
    </row>
    <row r="20" spans="1:7" s="145" customFormat="1" ht="15">
      <c r="A20" s="150"/>
      <c r="B20" s="185" t="s">
        <v>34</v>
      </c>
      <c r="C20" s="182" t="s">
        <v>69</v>
      </c>
      <c r="D20" s="182" t="s">
        <v>71</v>
      </c>
      <c r="E20" s="187">
        <v>816.177742144734</v>
      </c>
      <c r="F20" s="182">
        <v>9</v>
      </c>
      <c r="G20" s="186">
        <v>90.68641579385934</v>
      </c>
    </row>
    <row r="21" spans="1:7" s="145" customFormat="1" ht="15">
      <c r="A21" s="150"/>
      <c r="B21" s="185" t="s">
        <v>35</v>
      </c>
      <c r="C21" s="182" t="s">
        <v>18</v>
      </c>
      <c r="D21" s="182" t="s">
        <v>19</v>
      </c>
      <c r="E21" s="187">
        <v>532.715453668782</v>
      </c>
      <c r="F21" s="182">
        <v>3</v>
      </c>
      <c r="G21" s="186">
        <v>177.57181788959397</v>
      </c>
    </row>
    <row r="22" spans="1:7" s="145" customFormat="1" ht="15">
      <c r="A22" s="150"/>
      <c r="B22" s="185" t="s">
        <v>36</v>
      </c>
      <c r="C22" s="182" t="s">
        <v>15</v>
      </c>
      <c r="D22" s="182" t="s">
        <v>16</v>
      </c>
      <c r="E22" s="187">
        <v>342.8244514106583</v>
      </c>
      <c r="F22" s="182">
        <v>1</v>
      </c>
      <c r="G22" s="186">
        <v>342.8244514106583</v>
      </c>
    </row>
    <row r="23" spans="1:7" s="145" customFormat="1" ht="15.75" thickBot="1">
      <c r="A23" s="150"/>
      <c r="B23" s="194" t="s">
        <v>37</v>
      </c>
      <c r="C23" s="192" t="s">
        <v>313</v>
      </c>
      <c r="D23" s="192" t="s">
        <v>291</v>
      </c>
      <c r="E23" s="195">
        <v>182.9021382702555</v>
      </c>
      <c r="F23" s="192">
        <v>1</v>
      </c>
      <c r="G23" s="196">
        <v>182.9021382702555</v>
      </c>
    </row>
    <row r="24" spans="1:7" ht="15.75" thickBot="1">
      <c r="A24" s="170"/>
      <c r="B24" s="158"/>
      <c r="C24" s="159"/>
      <c r="D24" s="160"/>
      <c r="E24" s="174"/>
      <c r="F24" s="162"/>
      <c r="G24" s="144"/>
    </row>
    <row r="25" spans="1:7" ht="18.75" customHeight="1">
      <c r="A25" s="170"/>
      <c r="B25" s="206" t="s">
        <v>363</v>
      </c>
      <c r="C25" s="207"/>
      <c r="D25" s="207"/>
      <c r="E25" s="207"/>
      <c r="F25" s="207"/>
      <c r="G25" s="142"/>
    </row>
    <row r="26" spans="1:7" s="145" customFormat="1" ht="25.5">
      <c r="A26" s="150"/>
      <c r="B26" s="146" t="s">
        <v>356</v>
      </c>
      <c r="C26" s="147" t="s">
        <v>357</v>
      </c>
      <c r="D26" s="147" t="s">
        <v>358</v>
      </c>
      <c r="E26" s="148" t="s">
        <v>359</v>
      </c>
      <c r="F26" s="147" t="s">
        <v>360</v>
      </c>
      <c r="G26" s="149" t="s">
        <v>361</v>
      </c>
    </row>
    <row r="27" spans="1:7" ht="15.75" thickBot="1">
      <c r="A27" s="170"/>
      <c r="B27" s="164"/>
      <c r="C27" s="175"/>
      <c r="D27" s="176"/>
      <c r="E27" s="171"/>
      <c r="F27" s="172"/>
      <c r="G27" s="173"/>
    </row>
    <row r="28" spans="1:7" ht="15.75" thickBot="1">
      <c r="A28" s="170"/>
      <c r="B28" s="158"/>
      <c r="C28" s="159"/>
      <c r="D28" s="160"/>
      <c r="E28" s="174"/>
      <c r="F28" s="162"/>
      <c r="G28" s="144"/>
    </row>
    <row r="29" spans="1:7" ht="18.75" customHeight="1">
      <c r="A29" s="170"/>
      <c r="B29" s="206" t="s">
        <v>364</v>
      </c>
      <c r="C29" s="207"/>
      <c r="D29" s="207"/>
      <c r="E29" s="207"/>
      <c r="F29" s="207"/>
      <c r="G29" s="142"/>
    </row>
    <row r="30" spans="1:7" s="145" customFormat="1" ht="25.5">
      <c r="A30" s="150"/>
      <c r="B30" s="146" t="s">
        <v>356</v>
      </c>
      <c r="C30" s="147" t="s">
        <v>357</v>
      </c>
      <c r="D30" s="147" t="s">
        <v>358</v>
      </c>
      <c r="E30" s="148" t="s">
        <v>359</v>
      </c>
      <c r="F30" s="147" t="s">
        <v>360</v>
      </c>
      <c r="G30" s="149" t="s">
        <v>361</v>
      </c>
    </row>
    <row r="31" spans="1:7" ht="15.75" thickBot="1">
      <c r="A31" s="170"/>
      <c r="B31" s="164"/>
      <c r="C31" s="175"/>
      <c r="D31" s="176"/>
      <c r="E31" s="171"/>
      <c r="F31" s="172"/>
      <c r="G31" s="173"/>
    </row>
    <row r="32" spans="1:7" ht="15.75" thickBot="1">
      <c r="A32" s="170"/>
      <c r="B32" s="158"/>
      <c r="C32" s="159"/>
      <c r="D32" s="160"/>
      <c r="E32" s="174"/>
      <c r="F32" s="162"/>
      <c r="G32" s="144"/>
    </row>
    <row r="33" spans="1:7" ht="18.75" customHeight="1">
      <c r="A33" s="170"/>
      <c r="B33" s="206" t="s">
        <v>365</v>
      </c>
      <c r="C33" s="207"/>
      <c r="D33" s="207"/>
      <c r="E33" s="207"/>
      <c r="F33" s="207"/>
      <c r="G33" s="142"/>
    </row>
    <row r="34" spans="1:7" s="145" customFormat="1" ht="25.5">
      <c r="A34" s="150"/>
      <c r="B34" s="146" t="s">
        <v>356</v>
      </c>
      <c r="C34" s="147" t="s">
        <v>357</v>
      </c>
      <c r="D34" s="147" t="s">
        <v>358</v>
      </c>
      <c r="E34" s="148" t="s">
        <v>359</v>
      </c>
      <c r="F34" s="147" t="s">
        <v>360</v>
      </c>
      <c r="G34" s="149" t="s">
        <v>361</v>
      </c>
    </row>
    <row r="35" spans="1:7" ht="15.75" thickBot="1">
      <c r="A35" s="170"/>
      <c r="B35" s="164" t="s">
        <v>32</v>
      </c>
      <c r="C35" s="175" t="s">
        <v>124</v>
      </c>
      <c r="D35" s="176" t="s">
        <v>125</v>
      </c>
      <c r="E35" s="171">
        <v>2206.2620589176663</v>
      </c>
      <c r="F35" s="172">
        <v>9</v>
      </c>
      <c r="G35" s="173">
        <v>245.14022876862958</v>
      </c>
    </row>
    <row r="36" spans="1:7" ht="15.75" thickBot="1">
      <c r="A36" s="170"/>
      <c r="B36" s="158"/>
      <c r="C36" s="159"/>
      <c r="D36" s="160"/>
      <c r="E36" s="174"/>
      <c r="F36" s="162"/>
      <c r="G36" s="144"/>
    </row>
    <row r="37" spans="1:7" ht="18.75" customHeight="1">
      <c r="A37" s="170"/>
      <c r="B37" s="206" t="s">
        <v>366</v>
      </c>
      <c r="C37" s="207"/>
      <c r="D37" s="207"/>
      <c r="E37" s="207"/>
      <c r="F37" s="207"/>
      <c r="G37" s="142"/>
    </row>
    <row r="38" spans="1:7" s="145" customFormat="1" ht="25.5">
      <c r="A38" s="150"/>
      <c r="B38" s="146" t="s">
        <v>356</v>
      </c>
      <c r="C38" s="147" t="s">
        <v>357</v>
      </c>
      <c r="D38" s="147" t="s">
        <v>358</v>
      </c>
      <c r="E38" s="148" t="s">
        <v>359</v>
      </c>
      <c r="F38" s="147" t="s">
        <v>360</v>
      </c>
      <c r="G38" s="149" t="s">
        <v>361</v>
      </c>
    </row>
    <row r="39" spans="1:7" ht="15">
      <c r="A39" s="170"/>
      <c r="B39" s="153" t="s">
        <v>32</v>
      </c>
      <c r="C39" s="98" t="s">
        <v>262</v>
      </c>
      <c r="D39" s="154" t="s">
        <v>132</v>
      </c>
      <c r="E39" s="174">
        <v>2061.2457613549823</v>
      </c>
      <c r="F39" s="162">
        <v>8</v>
      </c>
      <c r="G39" s="177">
        <v>257.6557201693728</v>
      </c>
    </row>
    <row r="40" spans="1:7" ht="15">
      <c r="A40" s="170"/>
      <c r="B40" s="153" t="s">
        <v>33</v>
      </c>
      <c r="C40" s="98" t="s">
        <v>136</v>
      </c>
      <c r="D40" s="154" t="s">
        <v>137</v>
      </c>
      <c r="E40" s="174">
        <v>1127.9853853187715</v>
      </c>
      <c r="F40" s="162">
        <v>5</v>
      </c>
      <c r="G40" s="177">
        <v>225.59707706375428</v>
      </c>
    </row>
    <row r="41" spans="2:7" ht="15">
      <c r="B41" s="153" t="s">
        <v>34</v>
      </c>
      <c r="C41" s="98" t="s">
        <v>279</v>
      </c>
      <c r="D41" s="154" t="s">
        <v>209</v>
      </c>
      <c r="E41" s="174">
        <v>423.9470817389875</v>
      </c>
      <c r="F41" s="162">
        <v>2</v>
      </c>
      <c r="G41" s="177">
        <v>211.97354086949375</v>
      </c>
    </row>
    <row r="42" spans="2:7" ht="15.75" thickBot="1">
      <c r="B42" s="164" t="s">
        <v>35</v>
      </c>
      <c r="C42" s="165" t="s">
        <v>323</v>
      </c>
      <c r="D42" s="166" t="s">
        <v>324</v>
      </c>
      <c r="E42" s="171">
        <v>216.88221118738136</v>
      </c>
      <c r="F42" s="172">
        <v>1</v>
      </c>
      <c r="G42" s="173">
        <v>216.88221118738136</v>
      </c>
    </row>
    <row r="43" spans="2:4" ht="15.75" thickBot="1">
      <c r="B43" s="158"/>
      <c r="C43" s="159"/>
      <c r="D43" s="160"/>
    </row>
    <row r="44" spans="2:7" ht="18.75" customHeight="1">
      <c r="B44" s="206" t="s">
        <v>367</v>
      </c>
      <c r="C44" s="207"/>
      <c r="D44" s="207"/>
      <c r="E44" s="207"/>
      <c r="F44" s="207"/>
      <c r="G44" s="142"/>
    </row>
    <row r="45" spans="2:7" s="145" customFormat="1" ht="25.5">
      <c r="B45" s="146" t="s">
        <v>356</v>
      </c>
      <c r="C45" s="147" t="s">
        <v>357</v>
      </c>
      <c r="D45" s="147" t="s">
        <v>358</v>
      </c>
      <c r="E45" s="148" t="s">
        <v>359</v>
      </c>
      <c r="F45" s="147" t="s">
        <v>360</v>
      </c>
      <c r="G45" s="149" t="s">
        <v>361</v>
      </c>
    </row>
    <row r="46" spans="2:7" ht="15">
      <c r="B46" s="153" t="s">
        <v>32</v>
      </c>
      <c r="C46" s="98" t="s">
        <v>88</v>
      </c>
      <c r="D46" s="154" t="s">
        <v>91</v>
      </c>
      <c r="E46" s="174">
        <v>2873.9836072604157</v>
      </c>
      <c r="F46" s="162">
        <v>12</v>
      </c>
      <c r="G46" s="177">
        <v>239.498633938368</v>
      </c>
    </row>
    <row r="47" spans="2:7" ht="15">
      <c r="B47" s="153" t="s">
        <v>33</v>
      </c>
      <c r="C47" s="98" t="s">
        <v>90</v>
      </c>
      <c r="D47" s="154" t="s">
        <v>93</v>
      </c>
      <c r="E47" s="174">
        <v>2148.2051931626643</v>
      </c>
      <c r="F47" s="162">
        <v>9</v>
      </c>
      <c r="G47" s="177">
        <v>238.6894659069627</v>
      </c>
    </row>
    <row r="48" spans="2:7" ht="15">
      <c r="B48" s="153" t="s">
        <v>34</v>
      </c>
      <c r="C48" s="98" t="s">
        <v>86</v>
      </c>
      <c r="D48" s="154" t="s">
        <v>87</v>
      </c>
      <c r="E48" s="174">
        <v>1307.4593548304824</v>
      </c>
      <c r="F48" s="162">
        <v>6</v>
      </c>
      <c r="G48" s="177">
        <v>217.90989247174707</v>
      </c>
    </row>
    <row r="49" spans="2:7" ht="15">
      <c r="B49" s="153" t="s">
        <v>35</v>
      </c>
      <c r="C49" s="98" t="s">
        <v>273</v>
      </c>
      <c r="D49" s="154" t="s">
        <v>219</v>
      </c>
      <c r="E49" s="174">
        <v>411.6267668696925</v>
      </c>
      <c r="F49" s="162">
        <v>2</v>
      </c>
      <c r="G49" s="177">
        <v>205.81338343484626</v>
      </c>
    </row>
    <row r="50" spans="2:7" ht="15">
      <c r="B50" s="153" t="s">
        <v>36</v>
      </c>
      <c r="C50" s="98" t="s">
        <v>213</v>
      </c>
      <c r="D50" s="154" t="s">
        <v>215</v>
      </c>
      <c r="E50" s="174">
        <v>403.12885640877045</v>
      </c>
      <c r="F50" s="162">
        <v>2</v>
      </c>
      <c r="G50" s="177">
        <v>201.56442820438522</v>
      </c>
    </row>
    <row r="51" spans="2:7" ht="15">
      <c r="B51" s="153" t="s">
        <v>37</v>
      </c>
      <c r="C51" s="98" t="s">
        <v>278</v>
      </c>
      <c r="D51" s="154" t="s">
        <v>203</v>
      </c>
      <c r="E51" s="174">
        <v>299.9415396311369</v>
      </c>
      <c r="F51" s="162">
        <v>2</v>
      </c>
      <c r="G51" s="177">
        <v>149.97076981556845</v>
      </c>
    </row>
    <row r="52" spans="2:7" ht="15">
      <c r="B52" s="153" t="s">
        <v>38</v>
      </c>
      <c r="C52" s="98" t="s">
        <v>89</v>
      </c>
      <c r="D52" s="154" t="s">
        <v>92</v>
      </c>
      <c r="E52" s="174">
        <v>248.00829557642223</v>
      </c>
      <c r="F52" s="162">
        <v>2</v>
      </c>
      <c r="G52" s="177">
        <v>124.00414778821111</v>
      </c>
    </row>
    <row r="53" spans="2:7" ht="15.75" thickBot="1">
      <c r="B53" s="164" t="s">
        <v>39</v>
      </c>
      <c r="C53" s="165" t="s">
        <v>275</v>
      </c>
      <c r="D53" s="166" t="s">
        <v>193</v>
      </c>
      <c r="E53" s="171">
        <v>140.92323651452284</v>
      </c>
      <c r="F53" s="172">
        <v>1</v>
      </c>
      <c r="G53" s="173">
        <v>140.92323651452284</v>
      </c>
    </row>
    <row r="54" spans="2:16" ht="15.75" thickBot="1">
      <c r="B54" s="158"/>
      <c r="G54" s="144"/>
      <c r="H54" s="160"/>
      <c r="I54" s="161"/>
      <c r="J54" s="162"/>
      <c r="K54" s="170"/>
      <c r="L54" s="170"/>
      <c r="M54" s="170"/>
      <c r="N54" s="170"/>
      <c r="O54" s="170"/>
      <c r="P54" s="170"/>
    </row>
    <row r="55" spans="2:16" ht="18.75" customHeight="1">
      <c r="B55" s="206" t="s">
        <v>368</v>
      </c>
      <c r="C55" s="207"/>
      <c r="D55" s="207"/>
      <c r="E55" s="207"/>
      <c r="F55" s="207"/>
      <c r="G55" s="142"/>
      <c r="H55" s="160"/>
      <c r="I55" s="161"/>
      <c r="J55" s="162"/>
      <c r="K55" s="170"/>
      <c r="L55" s="170"/>
      <c r="M55" s="170"/>
      <c r="N55" s="170"/>
      <c r="O55" s="170"/>
      <c r="P55" s="170"/>
    </row>
    <row r="56" spans="2:16" s="145" customFormat="1" ht="25.5">
      <c r="B56" s="146" t="s">
        <v>356</v>
      </c>
      <c r="C56" s="147" t="s">
        <v>357</v>
      </c>
      <c r="D56" s="147" t="s">
        <v>358</v>
      </c>
      <c r="E56" s="148" t="s">
        <v>359</v>
      </c>
      <c r="F56" s="147" t="s">
        <v>360</v>
      </c>
      <c r="G56" s="149" t="s">
        <v>361</v>
      </c>
      <c r="H56" s="178"/>
      <c r="I56" s="179"/>
      <c r="J56" s="180"/>
      <c r="K56" s="150"/>
      <c r="L56" s="150"/>
      <c r="M56" s="150"/>
      <c r="N56" s="150"/>
      <c r="O56" s="150"/>
      <c r="P56" s="150"/>
    </row>
    <row r="57" spans="2:16" ht="15">
      <c r="B57" s="153" t="s">
        <v>32</v>
      </c>
      <c r="C57" s="98" t="s">
        <v>94</v>
      </c>
      <c r="D57" s="154" t="s">
        <v>95</v>
      </c>
      <c r="E57" s="174">
        <v>1237.5973209101599</v>
      </c>
      <c r="F57" s="162">
        <v>7</v>
      </c>
      <c r="G57" s="177">
        <v>176.79961727287997</v>
      </c>
      <c r="H57" s="160"/>
      <c r="I57" s="161"/>
      <c r="J57" s="162"/>
      <c r="K57" s="170"/>
      <c r="L57" s="170"/>
      <c r="M57" s="170"/>
      <c r="N57" s="170"/>
      <c r="O57" s="170"/>
      <c r="P57" s="170"/>
    </row>
    <row r="58" spans="2:16" ht="15">
      <c r="B58" s="153" t="s">
        <v>33</v>
      </c>
      <c r="C58" s="98" t="s">
        <v>170</v>
      </c>
      <c r="D58" s="154" t="s">
        <v>171</v>
      </c>
      <c r="E58" s="174">
        <v>796.1877613511615</v>
      </c>
      <c r="F58" s="162">
        <v>4</v>
      </c>
      <c r="G58" s="177">
        <v>199.04694033779037</v>
      </c>
      <c r="H58" s="160"/>
      <c r="I58" s="161"/>
      <c r="J58" s="162"/>
      <c r="K58" s="170"/>
      <c r="L58" s="170"/>
      <c r="M58" s="170"/>
      <c r="N58" s="170"/>
      <c r="O58" s="170"/>
      <c r="P58" s="170"/>
    </row>
    <row r="59" spans="2:16" ht="15.75" thickBot="1">
      <c r="B59" s="164" t="s">
        <v>34</v>
      </c>
      <c r="C59" s="165" t="s">
        <v>140</v>
      </c>
      <c r="D59" s="166" t="s">
        <v>141</v>
      </c>
      <c r="E59" s="171">
        <v>511.87654763425763</v>
      </c>
      <c r="F59" s="172">
        <v>3</v>
      </c>
      <c r="G59" s="173">
        <v>170.62551587808588</v>
      </c>
      <c r="H59" s="160"/>
      <c r="I59" s="161"/>
      <c r="J59" s="162"/>
      <c r="K59" s="170"/>
      <c r="L59" s="170"/>
      <c r="M59" s="170"/>
      <c r="N59" s="170"/>
      <c r="O59" s="170"/>
      <c r="P59" s="170"/>
    </row>
    <row r="60" spans="2:16" ht="15.75" thickBot="1">
      <c r="B60" s="158"/>
      <c r="C60" s="159"/>
      <c r="D60" s="160"/>
      <c r="E60" s="174"/>
      <c r="F60" s="162"/>
      <c r="H60" s="160"/>
      <c r="I60" s="161"/>
      <c r="J60" s="162"/>
      <c r="K60" s="170"/>
      <c r="L60" s="170"/>
      <c r="M60" s="170"/>
      <c r="N60" s="170"/>
      <c r="O60" s="170"/>
      <c r="P60" s="170"/>
    </row>
    <row r="61" spans="2:16" ht="18.75" customHeight="1">
      <c r="B61" s="206" t="s">
        <v>369</v>
      </c>
      <c r="C61" s="207"/>
      <c r="D61" s="207"/>
      <c r="E61" s="207"/>
      <c r="F61" s="207"/>
      <c r="G61" s="142"/>
      <c r="H61" s="160"/>
      <c r="I61" s="161"/>
      <c r="J61" s="162"/>
      <c r="K61" s="170"/>
      <c r="L61" s="170"/>
      <c r="M61" s="170"/>
      <c r="N61" s="170"/>
      <c r="O61" s="170"/>
      <c r="P61" s="170"/>
    </row>
    <row r="62" spans="2:16" s="145" customFormat="1" ht="25.5">
      <c r="B62" s="146" t="s">
        <v>356</v>
      </c>
      <c r="C62" s="147" t="s">
        <v>357</v>
      </c>
      <c r="D62" s="147" t="s">
        <v>358</v>
      </c>
      <c r="E62" s="148" t="s">
        <v>359</v>
      </c>
      <c r="F62" s="147" t="s">
        <v>360</v>
      </c>
      <c r="G62" s="149" t="s">
        <v>361</v>
      </c>
      <c r="H62" s="178"/>
      <c r="I62" s="179"/>
      <c r="J62" s="180"/>
      <c r="K62" s="150"/>
      <c r="L62" s="150"/>
      <c r="M62" s="150"/>
      <c r="N62" s="150"/>
      <c r="O62" s="150"/>
      <c r="P62" s="150"/>
    </row>
    <row r="63" spans="2:16" ht="15">
      <c r="B63" s="153" t="s">
        <v>32</v>
      </c>
      <c r="C63" s="98" t="s">
        <v>70</v>
      </c>
      <c r="D63" s="154" t="s">
        <v>72</v>
      </c>
      <c r="E63" s="174">
        <v>1146.5339555594953</v>
      </c>
      <c r="F63" s="162">
        <v>9</v>
      </c>
      <c r="G63" s="177">
        <v>127.39266172883282</v>
      </c>
      <c r="H63" s="160"/>
      <c r="I63" s="161"/>
      <c r="J63" s="162"/>
      <c r="K63" s="170"/>
      <c r="L63" s="170"/>
      <c r="M63" s="170"/>
      <c r="N63" s="170"/>
      <c r="O63" s="170"/>
      <c r="P63" s="170"/>
    </row>
    <row r="64" spans="2:16" ht="15">
      <c r="B64" s="153" t="s">
        <v>33</v>
      </c>
      <c r="C64" s="98" t="s">
        <v>67</v>
      </c>
      <c r="D64" s="154" t="s">
        <v>68</v>
      </c>
      <c r="E64" s="174">
        <v>979.4616164358008</v>
      </c>
      <c r="F64" s="162">
        <v>7</v>
      </c>
      <c r="G64" s="177">
        <v>139.92308806225725</v>
      </c>
      <c r="H64" s="160"/>
      <c r="I64" s="161"/>
      <c r="J64" s="162"/>
      <c r="K64" s="170"/>
      <c r="L64" s="170"/>
      <c r="M64" s="170"/>
      <c r="N64" s="170"/>
      <c r="O64" s="170"/>
      <c r="P64" s="170"/>
    </row>
    <row r="65" spans="2:16" ht="15">
      <c r="B65" s="153" t="s">
        <v>34</v>
      </c>
      <c r="C65" s="98" t="s">
        <v>183</v>
      </c>
      <c r="D65" s="154" t="s">
        <v>184</v>
      </c>
      <c r="E65" s="174">
        <v>872.2673083863443</v>
      </c>
      <c r="F65" s="162">
        <v>4</v>
      </c>
      <c r="G65" s="177">
        <v>218.06682709658608</v>
      </c>
      <c r="H65" s="160"/>
      <c r="I65" s="161"/>
      <c r="J65" s="162"/>
      <c r="K65" s="170"/>
      <c r="L65" s="170"/>
      <c r="M65" s="170"/>
      <c r="N65" s="170"/>
      <c r="O65" s="170"/>
      <c r="P65" s="170"/>
    </row>
    <row r="66" spans="2:16" ht="15">
      <c r="B66" s="153" t="s">
        <v>35</v>
      </c>
      <c r="C66" s="98" t="s">
        <v>73</v>
      </c>
      <c r="D66" s="154" t="s">
        <v>74</v>
      </c>
      <c r="E66" s="174">
        <v>724.7661696114566</v>
      </c>
      <c r="F66" s="162">
        <v>4</v>
      </c>
      <c r="G66" s="177">
        <v>181.19154240286414</v>
      </c>
      <c r="H66" s="160"/>
      <c r="I66" s="161"/>
      <c r="J66" s="162"/>
      <c r="K66" s="170"/>
      <c r="L66" s="170"/>
      <c r="M66" s="170"/>
      <c r="N66" s="170"/>
      <c r="O66" s="170"/>
      <c r="P66" s="170"/>
    </row>
    <row r="67" spans="2:16" ht="15">
      <c r="B67" s="153" t="s">
        <v>36</v>
      </c>
      <c r="C67" s="98" t="s">
        <v>318</v>
      </c>
      <c r="D67" s="154" t="s">
        <v>319</v>
      </c>
      <c r="E67" s="174">
        <v>713.0265113633993</v>
      </c>
      <c r="F67" s="162">
        <v>5</v>
      </c>
      <c r="G67" s="177">
        <v>142.60530227267986</v>
      </c>
      <c r="H67" s="160"/>
      <c r="I67" s="161"/>
      <c r="J67" s="162"/>
      <c r="K67" s="170"/>
      <c r="L67" s="170"/>
      <c r="M67" s="170"/>
      <c r="N67" s="170"/>
      <c r="O67" s="170"/>
      <c r="P67" s="170"/>
    </row>
    <row r="68" spans="2:16" ht="15.75" thickBot="1">
      <c r="B68" s="164" t="s">
        <v>37</v>
      </c>
      <c r="C68" s="165" t="s">
        <v>194</v>
      </c>
      <c r="D68" s="166" t="s">
        <v>196</v>
      </c>
      <c r="E68" s="171">
        <v>405.8038668976813</v>
      </c>
      <c r="F68" s="172">
        <v>3</v>
      </c>
      <c r="G68" s="173">
        <v>135.26795563256044</v>
      </c>
      <c r="H68" s="160"/>
      <c r="I68" s="161"/>
      <c r="J68" s="162"/>
      <c r="K68" s="170"/>
      <c r="L68" s="170"/>
      <c r="M68" s="170"/>
      <c r="N68" s="170"/>
      <c r="O68" s="170"/>
      <c r="P68" s="170"/>
    </row>
    <row r="69" spans="2:10" ht="15.75" thickBot="1">
      <c r="B69" s="158"/>
      <c r="C69" s="159"/>
      <c r="D69" s="160"/>
      <c r="E69" s="174"/>
      <c r="F69" s="162"/>
      <c r="H69" s="160"/>
      <c r="I69" s="161"/>
      <c r="J69" s="162"/>
    </row>
    <row r="70" spans="2:10" ht="18.75" customHeight="1">
      <c r="B70" s="206" t="s">
        <v>370</v>
      </c>
      <c r="C70" s="207"/>
      <c r="D70" s="207"/>
      <c r="E70" s="207"/>
      <c r="F70" s="207"/>
      <c r="G70" s="142"/>
      <c r="H70" s="160"/>
      <c r="I70" s="161"/>
      <c r="J70" s="162"/>
    </row>
    <row r="71" spans="2:10" s="145" customFormat="1" ht="25.5">
      <c r="B71" s="146" t="s">
        <v>356</v>
      </c>
      <c r="C71" s="147" t="s">
        <v>357</v>
      </c>
      <c r="D71" s="147" t="s">
        <v>358</v>
      </c>
      <c r="E71" s="148" t="s">
        <v>359</v>
      </c>
      <c r="F71" s="147" t="s">
        <v>360</v>
      </c>
      <c r="G71" s="149" t="s">
        <v>361</v>
      </c>
      <c r="H71" s="178"/>
      <c r="I71" s="179"/>
      <c r="J71" s="180"/>
    </row>
    <row r="72" spans="2:7" ht="15">
      <c r="B72" s="153" t="s">
        <v>32</v>
      </c>
      <c r="C72" s="98" t="s">
        <v>100</v>
      </c>
      <c r="D72" s="154" t="s">
        <v>6</v>
      </c>
      <c r="E72" s="174">
        <v>2943.910586858636</v>
      </c>
      <c r="F72" s="162">
        <v>12</v>
      </c>
      <c r="G72" s="177">
        <v>245.3258822382197</v>
      </c>
    </row>
    <row r="73" spans="2:7" ht="15">
      <c r="B73" s="153" t="s">
        <v>33</v>
      </c>
      <c r="C73" s="98" t="s">
        <v>96</v>
      </c>
      <c r="D73" s="154" t="s">
        <v>97</v>
      </c>
      <c r="E73" s="174">
        <v>983.9294048143988</v>
      </c>
      <c r="F73" s="162">
        <v>5</v>
      </c>
      <c r="G73" s="177">
        <v>196.78588096287976</v>
      </c>
    </row>
    <row r="74" spans="2:7" ht="15">
      <c r="B74" s="153" t="s">
        <v>34</v>
      </c>
      <c r="C74" s="98" t="s">
        <v>20</v>
      </c>
      <c r="D74" s="154" t="s">
        <v>21</v>
      </c>
      <c r="E74" s="174">
        <v>958.0921163069729</v>
      </c>
      <c r="F74" s="162">
        <v>5</v>
      </c>
      <c r="G74" s="177">
        <v>191.61842326139458</v>
      </c>
    </row>
    <row r="75" spans="2:7" ht="15.75" thickBot="1">
      <c r="B75" s="164" t="s">
        <v>35</v>
      </c>
      <c r="C75" s="165" t="s">
        <v>172</v>
      </c>
      <c r="D75" s="166" t="s">
        <v>173</v>
      </c>
      <c r="E75" s="171">
        <v>452.1289027795825</v>
      </c>
      <c r="F75" s="172">
        <v>3</v>
      </c>
      <c r="G75" s="173">
        <v>150.70963425986085</v>
      </c>
    </row>
    <row r="76" ht="15.75" thickBot="1"/>
    <row r="77" spans="2:7" ht="18.75" customHeight="1">
      <c r="B77" s="206" t="s">
        <v>371</v>
      </c>
      <c r="C77" s="207"/>
      <c r="D77" s="207"/>
      <c r="E77" s="207"/>
      <c r="F77" s="207"/>
      <c r="G77" s="142"/>
    </row>
    <row r="78" spans="2:7" s="145" customFormat="1" ht="25.5">
      <c r="B78" s="146" t="s">
        <v>356</v>
      </c>
      <c r="C78" s="147" t="s">
        <v>357</v>
      </c>
      <c r="D78" s="147" t="s">
        <v>358</v>
      </c>
      <c r="E78" s="148" t="s">
        <v>359</v>
      </c>
      <c r="F78" s="147" t="s">
        <v>360</v>
      </c>
      <c r="G78" s="149" t="s">
        <v>361</v>
      </c>
    </row>
    <row r="79" spans="2:7" ht="15">
      <c r="B79" s="181" t="s">
        <v>32</v>
      </c>
      <c r="C79" s="98" t="s">
        <v>75</v>
      </c>
      <c r="D79" s="154" t="s">
        <v>77</v>
      </c>
      <c r="E79" s="184">
        <v>2724.444745717513</v>
      </c>
      <c r="F79" s="182">
        <v>11</v>
      </c>
      <c r="G79" s="183">
        <v>247.67679506522845</v>
      </c>
    </row>
    <row r="80" spans="2:7" ht="15">
      <c r="B80" s="181" t="s">
        <v>33</v>
      </c>
      <c r="C80" s="98" t="s">
        <v>76</v>
      </c>
      <c r="D80" s="154" t="s">
        <v>78</v>
      </c>
      <c r="E80" s="184">
        <v>2489.2705781128006</v>
      </c>
      <c r="F80" s="182">
        <v>9</v>
      </c>
      <c r="G80" s="183">
        <v>276.58561979031117</v>
      </c>
    </row>
    <row r="81" spans="2:7" ht="15">
      <c r="B81" s="181" t="s">
        <v>34</v>
      </c>
      <c r="C81" s="98" t="s">
        <v>98</v>
      </c>
      <c r="D81" s="154" t="s">
        <v>99</v>
      </c>
      <c r="E81" s="184">
        <v>2324.945016248346</v>
      </c>
      <c r="F81" s="182">
        <v>10</v>
      </c>
      <c r="G81" s="183">
        <v>232.49450162483458</v>
      </c>
    </row>
    <row r="82" spans="2:7" ht="15">
      <c r="B82" s="181" t="s">
        <v>35</v>
      </c>
      <c r="C82" s="98" t="s">
        <v>29</v>
      </c>
      <c r="D82" s="154" t="s">
        <v>30</v>
      </c>
      <c r="E82" s="184">
        <v>2291.7147033885826</v>
      </c>
      <c r="F82" s="182">
        <v>9</v>
      </c>
      <c r="G82" s="183">
        <v>254.63496704317583</v>
      </c>
    </row>
    <row r="83" spans="2:7" ht="15.75" thickBot="1">
      <c r="B83" s="190" t="s">
        <v>36</v>
      </c>
      <c r="C83" s="165" t="s">
        <v>276</v>
      </c>
      <c r="D83" s="166" t="s">
        <v>205</v>
      </c>
      <c r="E83" s="191">
        <v>1631.1916877057672</v>
      </c>
      <c r="F83" s="192">
        <v>6</v>
      </c>
      <c r="G83" s="193">
        <v>271.86528128429455</v>
      </c>
    </row>
    <row r="84" ht="15.75" thickBot="1"/>
    <row r="85" spans="2:7" ht="18.75" customHeight="1">
      <c r="B85" s="206" t="s">
        <v>372</v>
      </c>
      <c r="C85" s="207"/>
      <c r="D85" s="207"/>
      <c r="E85" s="207"/>
      <c r="F85" s="207"/>
      <c r="G85" s="142"/>
    </row>
    <row r="86" spans="2:7" s="145" customFormat="1" ht="25.5">
      <c r="B86" s="146" t="s">
        <v>356</v>
      </c>
      <c r="C86" s="147" t="s">
        <v>357</v>
      </c>
      <c r="D86" s="147" t="s">
        <v>358</v>
      </c>
      <c r="E86" s="148" t="s">
        <v>359</v>
      </c>
      <c r="F86" s="147" t="s">
        <v>360</v>
      </c>
      <c r="G86" s="149" t="s">
        <v>361</v>
      </c>
    </row>
    <row r="87" spans="2:7" s="145" customFormat="1" ht="15">
      <c r="B87" s="153" t="s">
        <v>32</v>
      </c>
      <c r="C87" s="159" t="s">
        <v>101</v>
      </c>
      <c r="D87" s="160" t="s">
        <v>4</v>
      </c>
      <c r="E87" s="174">
        <v>1128.0743055179018</v>
      </c>
      <c r="F87" s="162">
        <v>4</v>
      </c>
      <c r="G87" s="177">
        <v>282.01857637947546</v>
      </c>
    </row>
    <row r="88" spans="2:7" ht="15.75" thickBot="1">
      <c r="B88" s="164" t="s">
        <v>33</v>
      </c>
      <c r="C88" s="175" t="s">
        <v>102</v>
      </c>
      <c r="D88" s="176" t="s">
        <v>103</v>
      </c>
      <c r="E88" s="171">
        <v>629.9289169180387</v>
      </c>
      <c r="F88" s="172">
        <v>3</v>
      </c>
      <c r="G88" s="173">
        <v>209.97630563934624</v>
      </c>
    </row>
    <row r="89" spans="2:6" ht="15.75" thickBot="1">
      <c r="B89" s="158"/>
      <c r="C89" s="159"/>
      <c r="D89" s="160"/>
      <c r="E89" s="174"/>
      <c r="F89" s="162"/>
    </row>
    <row r="90" spans="2:7" ht="18.75" customHeight="1">
      <c r="B90" s="206" t="s">
        <v>373</v>
      </c>
      <c r="C90" s="207"/>
      <c r="D90" s="207"/>
      <c r="E90" s="207"/>
      <c r="F90" s="207"/>
      <c r="G90" s="142"/>
    </row>
    <row r="91" spans="2:7" s="145" customFormat="1" ht="25.5">
      <c r="B91" s="146" t="s">
        <v>356</v>
      </c>
      <c r="C91" s="147" t="s">
        <v>357</v>
      </c>
      <c r="D91" s="147" t="s">
        <v>358</v>
      </c>
      <c r="E91" s="148" t="s">
        <v>359</v>
      </c>
      <c r="F91" s="147" t="s">
        <v>360</v>
      </c>
      <c r="G91" s="149" t="s">
        <v>361</v>
      </c>
    </row>
    <row r="92" spans="2:7" ht="15">
      <c r="B92" s="153" t="s">
        <v>32</v>
      </c>
      <c r="C92" s="98" t="s">
        <v>282</v>
      </c>
      <c r="D92" s="154" t="s">
        <v>226</v>
      </c>
      <c r="E92" s="174">
        <v>1969.587938953814</v>
      </c>
      <c r="F92" s="162">
        <v>8</v>
      </c>
      <c r="G92" s="177">
        <v>246.19849236922676</v>
      </c>
    </row>
    <row r="93" spans="2:7" ht="15">
      <c r="B93" s="153" t="s">
        <v>33</v>
      </c>
      <c r="C93" s="98" t="s">
        <v>281</v>
      </c>
      <c r="D93" s="154" t="s">
        <v>198</v>
      </c>
      <c r="E93" s="174">
        <v>1276.5920144767597</v>
      </c>
      <c r="F93" s="162">
        <v>6</v>
      </c>
      <c r="G93" s="177">
        <v>212.76533574612662</v>
      </c>
    </row>
    <row r="94" spans="2:7" ht="15">
      <c r="B94" s="153" t="s">
        <v>34</v>
      </c>
      <c r="C94" s="98" t="s">
        <v>328</v>
      </c>
      <c r="D94" s="154" t="s">
        <v>329</v>
      </c>
      <c r="E94" s="174">
        <v>980.5932308236399</v>
      </c>
      <c r="F94" s="162">
        <v>4</v>
      </c>
      <c r="G94" s="177">
        <v>245.14830770590999</v>
      </c>
    </row>
    <row r="95" spans="2:7" ht="15">
      <c r="B95" s="153" t="s">
        <v>35</v>
      </c>
      <c r="C95" s="98" t="s">
        <v>331</v>
      </c>
      <c r="D95" s="154" t="s">
        <v>332</v>
      </c>
      <c r="E95" s="174">
        <v>470.1159357518843</v>
      </c>
      <c r="F95" s="162">
        <v>3</v>
      </c>
      <c r="G95" s="177">
        <v>156.70531191729478</v>
      </c>
    </row>
    <row r="96" spans="2:7" ht="15.75" thickBot="1">
      <c r="B96" s="164" t="s">
        <v>36</v>
      </c>
      <c r="C96" s="188" t="s">
        <v>295</v>
      </c>
      <c r="D96" s="189" t="s">
        <v>207</v>
      </c>
      <c r="E96" s="171">
        <v>232.6901874310915</v>
      </c>
      <c r="F96" s="172">
        <v>1</v>
      </c>
      <c r="G96" s="173">
        <v>232.6901874310915</v>
      </c>
    </row>
    <row r="97" spans="2:6" ht="15.75" thickBot="1">
      <c r="B97" s="158"/>
      <c r="C97" s="159"/>
      <c r="D97" s="160"/>
      <c r="E97" s="174"/>
      <c r="F97" s="162"/>
    </row>
    <row r="98" spans="2:7" ht="18.75" customHeight="1">
      <c r="B98" s="206" t="s">
        <v>374</v>
      </c>
      <c r="C98" s="207"/>
      <c r="D98" s="207"/>
      <c r="E98" s="207"/>
      <c r="F98" s="207"/>
      <c r="G98" s="142"/>
    </row>
    <row r="99" spans="2:7" s="145" customFormat="1" ht="25.5">
      <c r="B99" s="146" t="s">
        <v>356</v>
      </c>
      <c r="C99" s="147" t="s">
        <v>357</v>
      </c>
      <c r="D99" s="147" t="s">
        <v>358</v>
      </c>
      <c r="E99" s="148" t="s">
        <v>359</v>
      </c>
      <c r="F99" s="147" t="s">
        <v>360</v>
      </c>
      <c r="G99" s="149" t="s">
        <v>361</v>
      </c>
    </row>
    <row r="100" spans="2:7" ht="15">
      <c r="B100" s="153" t="s">
        <v>32</v>
      </c>
      <c r="C100" s="98" t="s">
        <v>110</v>
      </c>
      <c r="D100" s="154" t="s">
        <v>111</v>
      </c>
      <c r="E100" s="184">
        <v>2064.5730148314046</v>
      </c>
      <c r="F100" s="182">
        <v>8</v>
      </c>
      <c r="G100" s="183">
        <v>258.0716268539256</v>
      </c>
    </row>
    <row r="101" spans="2:7" ht="15">
      <c r="B101" s="153" t="s">
        <v>33</v>
      </c>
      <c r="C101" s="98" t="s">
        <v>13</v>
      </c>
      <c r="D101" s="154" t="s">
        <v>14</v>
      </c>
      <c r="E101" s="184">
        <v>1758.3493814884023</v>
      </c>
      <c r="F101" s="182">
        <v>7</v>
      </c>
      <c r="G101" s="183">
        <v>251.19276878405748</v>
      </c>
    </row>
    <row r="102" spans="2:7" ht="15">
      <c r="B102" s="153" t="s">
        <v>34</v>
      </c>
      <c r="C102" s="98" t="s">
        <v>82</v>
      </c>
      <c r="D102" s="154" t="s">
        <v>85</v>
      </c>
      <c r="E102" s="184">
        <v>1353.2099751938101</v>
      </c>
      <c r="F102" s="182">
        <v>6</v>
      </c>
      <c r="G102" s="183">
        <v>225.534995865635</v>
      </c>
    </row>
    <row r="103" spans="2:7" ht="15">
      <c r="B103" s="153" t="s">
        <v>35</v>
      </c>
      <c r="C103" s="66" t="s">
        <v>175</v>
      </c>
      <c r="D103" s="163" t="s">
        <v>176</v>
      </c>
      <c r="E103" s="184">
        <v>1043.7780036565853</v>
      </c>
      <c r="F103" s="182">
        <v>4</v>
      </c>
      <c r="G103" s="183">
        <v>260.9445009141463</v>
      </c>
    </row>
    <row r="104" spans="2:7" ht="15">
      <c r="B104" s="153" t="s">
        <v>36</v>
      </c>
      <c r="C104" s="98" t="s">
        <v>81</v>
      </c>
      <c r="D104" s="154" t="s">
        <v>84</v>
      </c>
      <c r="E104" s="174">
        <v>900.0108244570782</v>
      </c>
      <c r="F104" s="162">
        <v>4</v>
      </c>
      <c r="G104" s="177">
        <v>225.00270611426956</v>
      </c>
    </row>
    <row r="105" spans="2:7" ht="15">
      <c r="B105" s="153" t="s">
        <v>37</v>
      </c>
      <c r="C105" s="98" t="s">
        <v>11</v>
      </c>
      <c r="D105" s="154" t="s">
        <v>12</v>
      </c>
      <c r="E105" s="174">
        <v>772.4336201149775</v>
      </c>
      <c r="F105" s="162">
        <v>3</v>
      </c>
      <c r="G105" s="177">
        <v>257.4778733716592</v>
      </c>
    </row>
    <row r="106" spans="2:7" ht="15">
      <c r="B106" s="153" t="s">
        <v>38</v>
      </c>
      <c r="C106" s="98" t="s">
        <v>80</v>
      </c>
      <c r="D106" s="154" t="s">
        <v>83</v>
      </c>
      <c r="E106" s="174">
        <v>748.1887853291432</v>
      </c>
      <c r="F106" s="162">
        <v>3</v>
      </c>
      <c r="G106" s="177">
        <v>249.39626177638107</v>
      </c>
    </row>
    <row r="107" spans="2:7" ht="15.75" thickBot="1">
      <c r="B107" s="164" t="s">
        <v>39</v>
      </c>
      <c r="C107" s="165" t="s">
        <v>24</v>
      </c>
      <c r="D107" s="166" t="s">
        <v>25</v>
      </c>
      <c r="E107" s="171">
        <v>465.81288389513105</v>
      </c>
      <c r="F107" s="172">
        <v>2</v>
      </c>
      <c r="G107" s="173">
        <v>232.90644194756553</v>
      </c>
    </row>
    <row r="108" spans="2:6" ht="15.75" thickBot="1">
      <c r="B108" s="158"/>
      <c r="C108" s="159"/>
      <c r="D108" s="160"/>
      <c r="E108" s="174"/>
      <c r="F108" s="162"/>
    </row>
    <row r="109" spans="2:7" ht="18.75" customHeight="1">
      <c r="B109" s="206" t="s">
        <v>375</v>
      </c>
      <c r="C109" s="207"/>
      <c r="D109" s="207"/>
      <c r="E109" s="207"/>
      <c r="F109" s="207"/>
      <c r="G109" s="142"/>
    </row>
    <row r="110" spans="2:7" s="145" customFormat="1" ht="25.5">
      <c r="B110" s="146" t="s">
        <v>356</v>
      </c>
      <c r="C110" s="147" t="s">
        <v>357</v>
      </c>
      <c r="D110" s="147" t="s">
        <v>358</v>
      </c>
      <c r="E110" s="148" t="s">
        <v>359</v>
      </c>
      <c r="F110" s="147" t="s">
        <v>360</v>
      </c>
      <c r="G110" s="149" t="s">
        <v>361</v>
      </c>
    </row>
    <row r="111" spans="2:7" ht="15">
      <c r="B111" s="153" t="s">
        <v>32</v>
      </c>
      <c r="C111" s="98" t="s">
        <v>26</v>
      </c>
      <c r="D111" s="154" t="s">
        <v>27</v>
      </c>
      <c r="E111" s="174">
        <v>2696.4886955919787</v>
      </c>
      <c r="F111" s="162">
        <v>10</v>
      </c>
      <c r="G111" s="177">
        <v>269.64886955919786</v>
      </c>
    </row>
    <row r="112" spans="2:7" ht="15">
      <c r="B112" s="153" t="s">
        <v>33</v>
      </c>
      <c r="C112" s="98" t="s">
        <v>178</v>
      </c>
      <c r="D112" s="154" t="s">
        <v>179</v>
      </c>
      <c r="E112" s="174">
        <v>997.9006043502185</v>
      </c>
      <c r="F112" s="162">
        <v>4</v>
      </c>
      <c r="G112" s="177">
        <v>249.47515108755462</v>
      </c>
    </row>
    <row r="113" spans="2:7" ht="15">
      <c r="B113" s="153" t="s">
        <v>34</v>
      </c>
      <c r="C113" s="98" t="s">
        <v>112</v>
      </c>
      <c r="D113" s="154" t="s">
        <v>113</v>
      </c>
      <c r="E113" s="174">
        <v>968.6153093824424</v>
      </c>
      <c r="F113" s="162">
        <v>4</v>
      </c>
      <c r="G113" s="177">
        <v>242.1538273456106</v>
      </c>
    </row>
    <row r="114" spans="2:7" ht="15.75" thickBot="1">
      <c r="B114" s="164" t="s">
        <v>35</v>
      </c>
      <c r="C114" s="165" t="s">
        <v>186</v>
      </c>
      <c r="D114" s="166" t="s">
        <v>187</v>
      </c>
      <c r="E114" s="171">
        <v>924.0580519754475</v>
      </c>
      <c r="F114" s="172">
        <v>4</v>
      </c>
      <c r="G114" s="173">
        <v>231.01451299386187</v>
      </c>
    </row>
    <row r="115" spans="2:6" ht="15">
      <c r="B115" s="158"/>
      <c r="C115" s="159"/>
      <c r="D115" s="160"/>
      <c r="E115" s="174"/>
      <c r="F115" s="162"/>
    </row>
    <row r="116" spans="2:6" ht="15">
      <c r="B116" s="158"/>
      <c r="C116" s="159"/>
      <c r="D116" s="160"/>
      <c r="E116" s="174"/>
      <c r="F116" s="162"/>
    </row>
    <row r="117" spans="2:6" ht="15">
      <c r="B117" s="158"/>
      <c r="C117" s="159"/>
      <c r="D117" s="160"/>
      <c r="E117" s="174"/>
      <c r="F117" s="162"/>
    </row>
    <row r="118" spans="2:6" ht="15">
      <c r="B118" s="158"/>
      <c r="C118" s="159"/>
      <c r="D118" s="160"/>
      <c r="E118" s="174"/>
      <c r="F118" s="162"/>
    </row>
  </sheetData>
  <sheetProtection/>
  <mergeCells count="16">
    <mergeCell ref="B85:F85"/>
    <mergeCell ref="B90:F90"/>
    <mergeCell ref="B98:F98"/>
    <mergeCell ref="B109:F109"/>
    <mergeCell ref="B37:F37"/>
    <mergeCell ref="B44:F44"/>
    <mergeCell ref="B55:F55"/>
    <mergeCell ref="B61:F61"/>
    <mergeCell ref="B70:F70"/>
    <mergeCell ref="B77:F77"/>
    <mergeCell ref="B2:G2"/>
    <mergeCell ref="B4:F4"/>
    <mergeCell ref="B16:F16"/>
    <mergeCell ref="B25:F25"/>
    <mergeCell ref="B29:F29"/>
    <mergeCell ref="B33:F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9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2.140625" style="10" customWidth="1"/>
    <col min="2" max="2" width="4.00390625" style="10" customWidth="1"/>
    <col min="3" max="3" width="23.7109375" style="10" customWidth="1"/>
    <col min="4" max="4" width="9.140625" style="10" customWidth="1"/>
    <col min="5" max="5" width="4.00390625" style="10" customWidth="1"/>
    <col min="6" max="6" width="23.7109375" style="10" customWidth="1"/>
    <col min="7" max="7" width="9.140625" style="10" customWidth="1"/>
    <col min="8" max="8" width="4.00390625" style="10" customWidth="1"/>
    <col min="9" max="9" width="23.7109375" style="10" customWidth="1"/>
    <col min="10" max="10" width="9.140625" style="10" customWidth="1"/>
    <col min="11" max="16384" width="9.140625" style="10" customWidth="1"/>
  </cols>
  <sheetData>
    <row r="1" ht="15"/>
    <row r="2" ht="15"/>
    <row r="3" spans="1:8" ht="23.25">
      <c r="A3" s="208" t="s">
        <v>298</v>
      </c>
      <c r="B3" s="208"/>
      <c r="C3" s="208"/>
      <c r="D3" s="208"/>
      <c r="E3" s="208"/>
      <c r="F3" s="208"/>
      <c r="G3" s="208"/>
      <c r="H3" s="102"/>
    </row>
    <row r="4" ht="15"/>
    <row r="5" ht="15"/>
    <row r="6" spans="2:10" ht="26.25">
      <c r="B6" s="210">
        <v>2012</v>
      </c>
      <c r="C6" s="210"/>
      <c r="D6" s="210"/>
      <c r="E6" s="210">
        <v>2013</v>
      </c>
      <c r="F6" s="210"/>
      <c r="G6" s="210"/>
      <c r="H6" s="210">
        <v>2014</v>
      </c>
      <c r="I6" s="210"/>
      <c r="J6" s="210"/>
    </row>
    <row r="7" spans="2:10" ht="17.25">
      <c r="B7" s="209" t="s">
        <v>302</v>
      </c>
      <c r="C7" s="209"/>
      <c r="D7" s="209"/>
      <c r="E7" s="209" t="s">
        <v>302</v>
      </c>
      <c r="F7" s="209"/>
      <c r="G7" s="209"/>
      <c r="H7" s="209" t="s">
        <v>302</v>
      </c>
      <c r="I7" s="209"/>
      <c r="J7" s="209"/>
    </row>
    <row r="8" spans="2:10" ht="15">
      <c r="B8" s="91" t="s">
        <v>32</v>
      </c>
      <c r="C8" s="89" t="s">
        <v>26</v>
      </c>
      <c r="D8" s="92">
        <v>3863.02</v>
      </c>
      <c r="E8" s="97" t="s">
        <v>32</v>
      </c>
      <c r="F8" s="98" t="s">
        <v>13</v>
      </c>
      <c r="G8" s="66">
        <v>2372.225982511092</v>
      </c>
      <c r="H8" s="97" t="s">
        <v>32</v>
      </c>
      <c r="I8" s="98" t="s">
        <v>100</v>
      </c>
      <c r="J8" s="66">
        <v>2943.910586858636</v>
      </c>
    </row>
    <row r="9" spans="2:10" ht="15">
      <c r="B9" s="91" t="s">
        <v>33</v>
      </c>
      <c r="C9" s="89" t="s">
        <v>29</v>
      </c>
      <c r="D9" s="92">
        <v>3463.79</v>
      </c>
      <c r="E9" s="97" t="s">
        <v>33</v>
      </c>
      <c r="F9" s="98" t="s">
        <v>110</v>
      </c>
      <c r="G9" s="66">
        <v>2182.9312116086867</v>
      </c>
      <c r="H9" s="97" t="s">
        <v>33</v>
      </c>
      <c r="I9" s="98" t="s">
        <v>88</v>
      </c>
      <c r="J9" s="66">
        <v>2873.9836072604157</v>
      </c>
    </row>
    <row r="10" spans="2:10" ht="15">
      <c r="B10" s="91" t="s">
        <v>34</v>
      </c>
      <c r="C10" s="89" t="s">
        <v>88</v>
      </c>
      <c r="D10" s="92">
        <v>3383.49</v>
      </c>
      <c r="E10" s="97" t="s">
        <v>34</v>
      </c>
      <c r="F10" s="98" t="s">
        <v>101</v>
      </c>
      <c r="G10" s="66">
        <v>2155.4261942884227</v>
      </c>
      <c r="H10" s="97" t="s">
        <v>34</v>
      </c>
      <c r="I10" s="98" t="s">
        <v>75</v>
      </c>
      <c r="J10" s="66">
        <v>2724.444745717513</v>
      </c>
    </row>
    <row r="11" spans="2:10" ht="15">
      <c r="B11" s="91"/>
      <c r="C11" s="89"/>
      <c r="D11" s="92"/>
      <c r="E11" s="91"/>
      <c r="F11" s="89"/>
      <c r="G11" s="92"/>
      <c r="H11" s="91"/>
      <c r="I11" s="89"/>
      <c r="J11" s="92"/>
    </row>
    <row r="12" spans="2:10" ht="17.25">
      <c r="B12" s="209" t="s">
        <v>301</v>
      </c>
      <c r="C12" s="209"/>
      <c r="D12" s="209"/>
      <c r="E12" s="209" t="s">
        <v>301</v>
      </c>
      <c r="F12" s="209"/>
      <c r="G12" s="209"/>
      <c r="H12" s="209" t="s">
        <v>301</v>
      </c>
      <c r="I12" s="209"/>
      <c r="J12" s="209"/>
    </row>
    <row r="13" spans="2:10" ht="15">
      <c r="B13" s="91" t="s">
        <v>32</v>
      </c>
      <c r="C13" s="90" t="s">
        <v>155</v>
      </c>
      <c r="D13" s="92">
        <v>377.75</v>
      </c>
      <c r="E13" s="97" t="s">
        <v>32</v>
      </c>
      <c r="F13" s="98" t="s">
        <v>110</v>
      </c>
      <c r="G13" s="99">
        <v>311.8473159440981</v>
      </c>
      <c r="H13" s="97" t="s">
        <v>32</v>
      </c>
      <c r="I13" s="98" t="s">
        <v>101</v>
      </c>
      <c r="J13" s="99">
        <v>282.01857637947546</v>
      </c>
    </row>
    <row r="14" spans="2:10" ht="15">
      <c r="B14" s="91" t="s">
        <v>33</v>
      </c>
      <c r="C14" s="90" t="s">
        <v>73</v>
      </c>
      <c r="D14" s="92">
        <v>309.77</v>
      </c>
      <c r="E14" s="97" t="s">
        <v>33</v>
      </c>
      <c r="F14" s="98" t="s">
        <v>101</v>
      </c>
      <c r="G14" s="99">
        <v>307.91802775548894</v>
      </c>
      <c r="H14" s="97" t="s">
        <v>33</v>
      </c>
      <c r="I14" s="98" t="s">
        <v>76</v>
      </c>
      <c r="J14" s="99">
        <v>276.58561979031117</v>
      </c>
    </row>
    <row r="15" spans="2:10" ht="15">
      <c r="B15" s="91" t="s">
        <v>34</v>
      </c>
      <c r="C15" s="89" t="s">
        <v>159</v>
      </c>
      <c r="D15" s="92">
        <v>307</v>
      </c>
      <c r="E15" s="97" t="s">
        <v>34</v>
      </c>
      <c r="F15" s="98" t="s">
        <v>13</v>
      </c>
      <c r="G15" s="66">
        <v>296.53</v>
      </c>
      <c r="H15" s="97" t="s">
        <v>34</v>
      </c>
      <c r="I15" s="98" t="s">
        <v>276</v>
      </c>
      <c r="J15" s="99">
        <v>271.86528128429455</v>
      </c>
    </row>
    <row r="16" spans="2:10" ht="15">
      <c r="B16" s="91"/>
      <c r="C16" s="89"/>
      <c r="D16" s="92"/>
      <c r="E16" s="97"/>
      <c r="F16" s="89"/>
      <c r="G16" s="99"/>
      <c r="H16" s="97"/>
      <c r="I16" s="89"/>
      <c r="J16" s="99"/>
    </row>
    <row r="17" spans="2:10" ht="17.25">
      <c r="B17" s="209" t="s">
        <v>299</v>
      </c>
      <c r="C17" s="209"/>
      <c r="D17" s="209"/>
      <c r="E17" s="209" t="s">
        <v>299</v>
      </c>
      <c r="F17" s="209"/>
      <c r="G17" s="209"/>
      <c r="H17" s="209" t="s">
        <v>299</v>
      </c>
      <c r="I17" s="209"/>
      <c r="J17" s="209"/>
    </row>
    <row r="18" spans="2:10" ht="15">
      <c r="B18" s="91" t="s">
        <v>32</v>
      </c>
      <c r="C18" s="89" t="s">
        <v>88</v>
      </c>
      <c r="D18" s="93" t="s">
        <v>300</v>
      </c>
      <c r="E18" s="97" t="s">
        <v>32</v>
      </c>
      <c r="F18" s="89" t="s">
        <v>88</v>
      </c>
      <c r="G18" s="100" t="s">
        <v>335</v>
      </c>
      <c r="H18" s="97" t="s">
        <v>32</v>
      </c>
      <c r="I18" s="89" t="s">
        <v>100</v>
      </c>
      <c r="J18" s="100" t="s">
        <v>354</v>
      </c>
    </row>
    <row r="19" spans="5:10" ht="15">
      <c r="E19" s="97" t="s">
        <v>32</v>
      </c>
      <c r="F19" s="98" t="s">
        <v>13</v>
      </c>
      <c r="G19" s="101" t="s">
        <v>335</v>
      </c>
      <c r="H19" s="97" t="s">
        <v>32</v>
      </c>
      <c r="I19" s="89" t="s">
        <v>88</v>
      </c>
      <c r="J19" s="101" t="s">
        <v>354</v>
      </c>
    </row>
  </sheetData>
  <sheetProtection/>
  <mergeCells count="13">
    <mergeCell ref="H6:J6"/>
    <mergeCell ref="H7:J7"/>
    <mergeCell ref="H12:J12"/>
    <mergeCell ref="H17:J17"/>
    <mergeCell ref="A3:G3"/>
    <mergeCell ref="B17:D17"/>
    <mergeCell ref="B12:D12"/>
    <mergeCell ref="B7:D7"/>
    <mergeCell ref="B6:D6"/>
    <mergeCell ref="E6:G6"/>
    <mergeCell ref="E7:G7"/>
    <mergeCell ref="E12:G12"/>
    <mergeCell ref="E17:G17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23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11.8515625" style="0" customWidth="1"/>
    <col min="2" max="2" width="12.140625" style="0" customWidth="1"/>
    <col min="3" max="3" width="6.57421875" style="0" customWidth="1"/>
    <col min="4" max="4" width="10.8515625" style="0" customWidth="1"/>
    <col min="6" max="6" width="5.28125" style="0" customWidth="1"/>
    <col min="7" max="7" width="6.57421875" style="12" customWidth="1"/>
    <col min="8" max="8" width="6.28125" style="0" customWidth="1"/>
    <col min="9" max="9" width="7.00390625" style="12" customWidth="1"/>
    <col min="10" max="10" width="6.7109375" style="0" customWidth="1"/>
    <col min="11" max="11" width="6.7109375" style="12" customWidth="1"/>
    <col min="15" max="15" width="35.8515625" style="0" customWidth="1"/>
  </cols>
  <sheetData>
    <row r="2" ht="15"/>
    <row r="3" spans="2:5" ht="15.75" thickBot="1">
      <c r="B3" s="2"/>
      <c r="C3" s="4"/>
      <c r="D3" s="4"/>
      <c r="E3" s="1"/>
    </row>
    <row r="4" spans="2:5" ht="18.75">
      <c r="B4" s="5" t="s">
        <v>257</v>
      </c>
      <c r="C4" s="7"/>
      <c r="D4" s="8" t="s">
        <v>258</v>
      </c>
      <c r="E4" s="1"/>
    </row>
    <row r="5" spans="2:5" ht="16.5" thickBot="1">
      <c r="B5" s="6"/>
      <c r="C5" s="64"/>
      <c r="D5" s="9" t="s">
        <v>259</v>
      </c>
      <c r="E5" s="1"/>
    </row>
    <row r="6" spans="2:5" ht="15">
      <c r="B6" s="1"/>
      <c r="C6" s="1"/>
      <c r="D6" s="3"/>
      <c r="E6" s="1"/>
    </row>
    <row r="7" spans="2:15" ht="23.25" customHeight="1">
      <c r="B7" s="213" t="s">
        <v>309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</row>
    <row r="8" spans="2:15" ht="34.5" customHeight="1">
      <c r="B8" s="213" t="s">
        <v>312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2:15" ht="21.75" customHeight="1">
      <c r="B9" s="214" t="s">
        <v>272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6"/>
    </row>
    <row r="10" spans="2:15" ht="32.25" customHeight="1">
      <c r="B10" s="213" t="s">
        <v>310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</row>
    <row r="11" spans="2:15" s="10" customFormat="1" ht="33.75" customHeight="1">
      <c r="B11" s="217" t="s">
        <v>346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</row>
    <row r="13" spans="3:14" ht="19.5" thickBot="1">
      <c r="C13" s="11"/>
      <c r="D13" s="212" t="s">
        <v>260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2"/>
    </row>
    <row r="14" spans="6:11" ht="15.75" thickBot="1">
      <c r="F14" s="14" t="s">
        <v>201</v>
      </c>
      <c r="G14" s="15">
        <v>1.19</v>
      </c>
      <c r="H14" s="24" t="s">
        <v>7</v>
      </c>
      <c r="I14" s="21">
        <v>1.13</v>
      </c>
      <c r="J14" s="22" t="s">
        <v>17</v>
      </c>
      <c r="K14" s="23">
        <v>1.3</v>
      </c>
    </row>
    <row r="15" spans="6:9" ht="15">
      <c r="F15" s="16" t="s">
        <v>116</v>
      </c>
      <c r="G15" s="17">
        <v>1.13</v>
      </c>
      <c r="H15" s="13" t="s">
        <v>31</v>
      </c>
      <c r="I15" s="17">
        <v>1.08</v>
      </c>
    </row>
    <row r="16" spans="6:15" ht="15" customHeight="1">
      <c r="F16" s="16" t="s">
        <v>126</v>
      </c>
      <c r="G16" s="17">
        <v>1.08</v>
      </c>
      <c r="H16" s="13" t="s">
        <v>104</v>
      </c>
      <c r="I16" s="17">
        <v>1.05</v>
      </c>
      <c r="L16" s="96"/>
      <c r="M16" s="96"/>
      <c r="N16" s="96"/>
      <c r="O16" s="96"/>
    </row>
    <row r="17" spans="6:15" ht="15" customHeight="1">
      <c r="F17" s="16" t="s">
        <v>129</v>
      </c>
      <c r="G17" s="17">
        <v>1.04</v>
      </c>
      <c r="H17" s="13" t="s">
        <v>5</v>
      </c>
      <c r="I17" s="18">
        <v>1.01</v>
      </c>
      <c r="L17" s="96"/>
      <c r="M17" s="96"/>
      <c r="N17" s="96"/>
      <c r="O17" s="96"/>
    </row>
    <row r="18" spans="6:15" ht="15" customHeight="1">
      <c r="F18" s="16" t="s">
        <v>133</v>
      </c>
      <c r="G18" s="17">
        <v>1.02</v>
      </c>
      <c r="H18" s="13" t="s">
        <v>109</v>
      </c>
      <c r="I18" s="18">
        <v>1</v>
      </c>
      <c r="L18" s="96"/>
      <c r="M18" s="96"/>
      <c r="N18" s="96"/>
      <c r="O18" s="96"/>
    </row>
    <row r="19" spans="6:9" ht="15">
      <c r="F19" s="16" t="s">
        <v>65</v>
      </c>
      <c r="G19" s="17">
        <v>1.1</v>
      </c>
      <c r="H19" s="13" t="s">
        <v>10</v>
      </c>
      <c r="I19" s="17">
        <v>1.04</v>
      </c>
    </row>
    <row r="20" spans="6:9" ht="15.75" thickBot="1">
      <c r="F20" s="19" t="s">
        <v>66</v>
      </c>
      <c r="G20" s="26">
        <v>1.16</v>
      </c>
      <c r="H20" s="25" t="s">
        <v>28</v>
      </c>
      <c r="I20" s="20">
        <v>1.07</v>
      </c>
    </row>
    <row r="21" spans="6:11" s="10" customFormat="1" ht="15">
      <c r="F21" s="65"/>
      <c r="G21" s="1"/>
      <c r="H21" s="65"/>
      <c r="I21" s="66"/>
      <c r="K21" s="12"/>
    </row>
    <row r="22" spans="2:14" ht="15">
      <c r="B22" s="211" t="s">
        <v>311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88"/>
    </row>
    <row r="23" spans="2:14" ht="15">
      <c r="B23" s="211" t="s">
        <v>316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</row>
  </sheetData>
  <sheetProtection/>
  <mergeCells count="8">
    <mergeCell ref="B22:M22"/>
    <mergeCell ref="B23:N23"/>
    <mergeCell ref="D13:N13"/>
    <mergeCell ref="B7:O7"/>
    <mergeCell ref="B8:O8"/>
    <mergeCell ref="B9:O9"/>
    <mergeCell ref="B10:O10"/>
    <mergeCell ref="B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oddílový žebříček 2012</dc:title>
  <dc:subject/>
  <dc:creator>Jakub Šrom</dc:creator>
  <cp:keywords>GBM</cp:keywords>
  <dc:description/>
  <cp:lastModifiedBy>Jakub Šrom</cp:lastModifiedBy>
  <cp:lastPrinted>2013-05-02T15:40:23Z</cp:lastPrinted>
  <dcterms:created xsi:type="dcterms:W3CDTF">2013-01-07T17:37:59Z</dcterms:created>
  <dcterms:modified xsi:type="dcterms:W3CDTF">2014-11-04T15:22:59Z</dcterms:modified>
  <cp:category>ROB</cp:category>
  <cp:version/>
  <cp:contentType/>
  <cp:contentStatus/>
</cp:coreProperties>
</file>