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115" windowHeight="8010" tabRatio="638" activeTab="0"/>
  </bookViews>
  <sheets>
    <sheet name="Celkové výsledky" sheetId="1" r:id="rId1"/>
    <sheet name="konečné umístění dle kategorií" sheetId="2" r:id="rId2"/>
    <sheet name="Síň slávy" sheetId="3" r:id="rId3"/>
    <sheet name="info" sheetId="4" r:id="rId4"/>
  </sheets>
  <definedNames>
    <definedName name="_xlnm._FilterDatabase" localSheetId="0" hidden="1">'Celkové výsledky'!$B$3:$BC$94</definedName>
    <definedName name="_xlfn.BAHTTEXT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<sst xmlns="http://schemas.openxmlformats.org/spreadsheetml/2006/main" count="2850" uniqueCount="352">
  <si>
    <t>Jméno</t>
  </si>
  <si>
    <t>Kategorie</t>
  </si>
  <si>
    <t>Index</t>
  </si>
  <si>
    <t>Součet</t>
  </si>
  <si>
    <t>GBM9514</t>
  </si>
  <si>
    <t>M19</t>
  </si>
  <si>
    <t>GBM0002</t>
  </si>
  <si>
    <t>M12</t>
  </si>
  <si>
    <t>čas</t>
  </si>
  <si>
    <t>kontroly</t>
  </si>
  <si>
    <t>M40</t>
  </si>
  <si>
    <t>CHALK Steve</t>
  </si>
  <si>
    <t>GBM6501</t>
  </si>
  <si>
    <t>ŽÁČEK Zbyněk</t>
  </si>
  <si>
    <t>GBM7107</t>
  </si>
  <si>
    <t>FIALOVÁ Petra</t>
  </si>
  <si>
    <t>GBM0470</t>
  </si>
  <si>
    <t>MDR</t>
  </si>
  <si>
    <t>FIALOVÁ Pavla</t>
  </si>
  <si>
    <t>GBM0257</t>
  </si>
  <si>
    <t>UNČOVSKÝ Vít</t>
  </si>
  <si>
    <t>GBM0004</t>
  </si>
  <si>
    <t>body z kontroly</t>
  </si>
  <si>
    <t>body za čas</t>
  </si>
  <si>
    <t>KREJČÍ Pavel</t>
  </si>
  <si>
    <t>GBM6806</t>
  </si>
  <si>
    <t>MAREČEK Jiří</t>
  </si>
  <si>
    <t>GBM5901</t>
  </si>
  <si>
    <t>M50</t>
  </si>
  <si>
    <t>PRIESSNITZ Jan</t>
  </si>
  <si>
    <t>GBM9802</t>
  </si>
  <si>
    <t>M14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</si>
  <si>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</si>
  <si>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</si>
  <si>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</si>
  <si>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</si>
  <si>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</si>
  <si>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</si>
  <si>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</si>
  <si>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</si>
  <si>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</si>
  <si>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</si>
  <si>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</si>
  <si>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</si>
  <si>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</si>
  <si>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</si>
  <si>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</si>
  <si>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</si>
  <si>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</si>
  <si>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</si>
  <si>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</si>
  <si>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</si>
  <si>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</si>
  <si>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</si>
  <si>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</si>
  <si>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</si>
  <si>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</si>
  <si>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</si>
  <si>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</si>
  <si>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</si>
  <si>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</si>
  <si>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</si>
  <si>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</si>
  <si>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</si>
  <si>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</si>
  <si>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D35</t>
  </si>
  <si>
    <t>D50</t>
  </si>
  <si>
    <t>HAŽMUK Jáchym</t>
  </si>
  <si>
    <t>GBM0401</t>
  </si>
  <si>
    <t>HAŽMUKOVÁ Jarmila</t>
  </si>
  <si>
    <t>ONDROUCH Martin</t>
  </si>
  <si>
    <t>GBM0651</t>
  </si>
  <si>
    <t>GBM0508</t>
  </si>
  <si>
    <t>UNČOVSKÝ Jakub</t>
  </si>
  <si>
    <t>GBM0418</t>
  </si>
  <si>
    <t>KINC Martin</t>
  </si>
  <si>
    <t>BŽATEK Vojtěch</t>
  </si>
  <si>
    <t>GBM9910</t>
  </si>
  <si>
    <t>GBM9902</t>
  </si>
  <si>
    <t>Index kat.</t>
  </si>
  <si>
    <t>MOKRÝ Pavel</t>
  </si>
  <si>
    <t>UNČOVSKÝ Marek</t>
  </si>
  <si>
    <t>HAŽMUK Ivo</t>
  </si>
  <si>
    <t>GBM6801</t>
  </si>
  <si>
    <t>GBM7109</t>
  </si>
  <si>
    <t>GBM7001</t>
  </si>
  <si>
    <t>MAREČKOVÁ Iva</t>
  </si>
  <si>
    <t>GBM6551</t>
  </si>
  <si>
    <t>ONDROUCHOVÁ Ludmila</t>
  </si>
  <si>
    <t>UNČOVSKÁ Martina</t>
  </si>
  <si>
    <t>HAŽMUKOVÁ Pavla</t>
  </si>
  <si>
    <t>GBM7057</t>
  </si>
  <si>
    <t>GBM7160</t>
  </si>
  <si>
    <t>GBM7656</t>
  </si>
  <si>
    <t>HANSLIANOVÁ Petra</t>
  </si>
  <si>
    <t>GBM5051</t>
  </si>
  <si>
    <t>HRUBÝ Vilém</t>
  </si>
  <si>
    <t>GBM0105</t>
  </si>
  <si>
    <t>ŽÁČEK Matěj</t>
  </si>
  <si>
    <t>GBM9806</t>
  </si>
  <si>
    <t>ŠROM Dominik</t>
  </si>
  <si>
    <t>ŠROM Jakub</t>
  </si>
  <si>
    <t>HRUBÝ Václav</t>
  </si>
  <si>
    <t>GBM9601</t>
  </si>
  <si>
    <t>M16</t>
  </si>
  <si>
    <t>FUČÍK Karel</t>
  </si>
  <si>
    <t>GAP7201</t>
  </si>
  <si>
    <t>GAP7401</t>
  </si>
  <si>
    <t>HRAZDIL Roman</t>
  </si>
  <si>
    <t>M20</t>
  </si>
  <si>
    <t>HROUDA Petr</t>
  </si>
  <si>
    <t>GBM6903</t>
  </si>
  <si>
    <t>FRÁŇA Pavel</t>
  </si>
  <si>
    <t>GBM5905</t>
  </si>
  <si>
    <t>BOUCHALOVÁ Justýna</t>
  </si>
  <si>
    <t>FCL9951</t>
  </si>
  <si>
    <t>D14</t>
  </si>
  <si>
    <t>34.</t>
  </si>
  <si>
    <t>35.</t>
  </si>
  <si>
    <t>36.</t>
  </si>
  <si>
    <t>37.</t>
  </si>
  <si>
    <t>38.</t>
  </si>
  <si>
    <t>39.</t>
  </si>
  <si>
    <t>40.</t>
  </si>
  <si>
    <t>BŽATKOVÁ Kateřina</t>
  </si>
  <si>
    <t>GBM9752</t>
  </si>
  <si>
    <t>D16</t>
  </si>
  <si>
    <t>DVOŘÁKOVÁ Martina</t>
  </si>
  <si>
    <t>GBM9561</t>
  </si>
  <si>
    <t>D19</t>
  </si>
  <si>
    <t>ČADOVÁ Lenka</t>
  </si>
  <si>
    <t>FCL9351</t>
  </si>
  <si>
    <t>GBM8812</t>
  </si>
  <si>
    <t>D20</t>
  </si>
  <si>
    <t>MOUČKOVÁ Andrea</t>
  </si>
  <si>
    <t>GBM9253</t>
  </si>
  <si>
    <t>MAREČKOVÁ Michaela</t>
  </si>
  <si>
    <t>GBM9251</t>
  </si>
  <si>
    <t>FUČÍKOVÁ Hana</t>
  </si>
  <si>
    <t>GAP7755</t>
  </si>
  <si>
    <t>LÁTALOVÁ Alexandra</t>
  </si>
  <si>
    <t>GBM5801</t>
  </si>
  <si>
    <t>41.</t>
  </si>
  <si>
    <t>42.</t>
  </si>
  <si>
    <t>43.</t>
  </si>
  <si>
    <t>44.</t>
  </si>
  <si>
    <t>45.</t>
  </si>
  <si>
    <t>46.</t>
  </si>
  <si>
    <t>47.</t>
  </si>
  <si>
    <t>ČADOVÁ Renata</t>
  </si>
  <si>
    <t>FCL6651</t>
  </si>
  <si>
    <t>TOMÁŠKOVÁ Klára</t>
  </si>
  <si>
    <t>GBM0352</t>
  </si>
  <si>
    <t>HELÁNOVÁ Kateřina</t>
  </si>
  <si>
    <t>GBM0353</t>
  </si>
  <si>
    <t>TOMÁŠEK Jáchym</t>
  </si>
  <si>
    <t>GBM0606</t>
  </si>
  <si>
    <t>HRUBÝ Vítek</t>
  </si>
  <si>
    <t>GBM</t>
  </si>
  <si>
    <t>HROUDA Šimon</t>
  </si>
  <si>
    <t>GBM0504</t>
  </si>
  <si>
    <t>HELÁNOVÁ Tereza</t>
  </si>
  <si>
    <t>GBM0653</t>
  </si>
  <si>
    <t>48.</t>
  </si>
  <si>
    <t>Součet za závod</t>
  </si>
  <si>
    <t>neúčast</t>
  </si>
  <si>
    <t>49.</t>
  </si>
  <si>
    <t>SKLÁDANKOVÁ Tereza</t>
  </si>
  <si>
    <t>GBM8955</t>
  </si>
  <si>
    <t>50.</t>
  </si>
  <si>
    <t>FEKIAČOVÁ Mária</t>
  </si>
  <si>
    <t>GBM5853</t>
  </si>
  <si>
    <t>HROUDA Jakub</t>
  </si>
  <si>
    <t>GBM0106</t>
  </si>
  <si>
    <t>52.</t>
  </si>
  <si>
    <t>ŠINDELKA Antonín</t>
  </si>
  <si>
    <t>GBM7205</t>
  </si>
  <si>
    <t>53.</t>
  </si>
  <si>
    <t>FEKIAČ Jozef</t>
  </si>
  <si>
    <t>GBM5802</t>
  </si>
  <si>
    <t>54.</t>
  </si>
  <si>
    <t>ONDROUCH Jan</t>
  </si>
  <si>
    <t>55.</t>
  </si>
  <si>
    <t>CHMELÍK Albert</t>
  </si>
  <si>
    <t>GBM0408</t>
  </si>
  <si>
    <t>56.</t>
  </si>
  <si>
    <t>LÁTAL Miroslav</t>
  </si>
  <si>
    <t>GBM6001</t>
  </si>
  <si>
    <t>Závodů</t>
  </si>
  <si>
    <t>57.</t>
  </si>
  <si>
    <t>KINCOVA Daniela</t>
  </si>
  <si>
    <t>GBM8960</t>
  </si>
  <si>
    <t>58.</t>
  </si>
  <si>
    <t>GBM7455</t>
  </si>
  <si>
    <t>REGNER Antonín</t>
  </si>
  <si>
    <t>59.</t>
  </si>
  <si>
    <t>GBM0206</t>
  </si>
  <si>
    <t>60.</t>
  </si>
  <si>
    <t>GBM7713</t>
  </si>
  <si>
    <t>61.</t>
  </si>
  <si>
    <t>GBM0051</t>
  </si>
  <si>
    <t>D12</t>
  </si>
  <si>
    <t>62.</t>
  </si>
  <si>
    <t>GBM7657</t>
  </si>
  <si>
    <t>63.</t>
  </si>
  <si>
    <t>GBM9807</t>
  </si>
  <si>
    <t>64.</t>
  </si>
  <si>
    <t>GBM9302</t>
  </si>
  <si>
    <t>65.</t>
  </si>
  <si>
    <t>GBM8951</t>
  </si>
  <si>
    <t>66.</t>
  </si>
  <si>
    <t>67.</t>
  </si>
  <si>
    <t>HELÁNOVA Valerie</t>
  </si>
  <si>
    <t>REGNEROVA Hana</t>
  </si>
  <si>
    <t>GBM7258</t>
  </si>
  <si>
    <t>GBM7761</t>
  </si>
  <si>
    <t>68.</t>
  </si>
  <si>
    <t>GBM9107</t>
  </si>
  <si>
    <t>69.</t>
  </si>
  <si>
    <t>GBM7051</t>
  </si>
  <si>
    <t>70.</t>
  </si>
  <si>
    <t>REGNER Rostislav</t>
  </si>
  <si>
    <t>GBM0605</t>
  </si>
  <si>
    <t>71.</t>
  </si>
  <si>
    <t>GBM9405</t>
  </si>
  <si>
    <t>72.</t>
  </si>
  <si>
    <t>GBM8506</t>
  </si>
  <si>
    <t>73.</t>
  </si>
  <si>
    <t>74.</t>
  </si>
  <si>
    <t>76.</t>
  </si>
  <si>
    <t>77.</t>
  </si>
  <si>
    <t>DVOŘÁKOVÁ Lucie</t>
  </si>
  <si>
    <t>GBM0163</t>
  </si>
  <si>
    <t>JAKUBČÍKOVÁ Eva</t>
  </si>
  <si>
    <t>GBM7954</t>
  </si>
  <si>
    <t>FIALOVÁ Jana</t>
  </si>
  <si>
    <t>GBM6658</t>
  </si>
  <si>
    <t>ŠICNER Michal</t>
  </si>
  <si>
    <t>GBM7802</t>
  </si>
  <si>
    <t>DVOŘÁKOVÁ Julie</t>
  </si>
  <si>
    <t>78.</t>
  </si>
  <si>
    <t>GBM9961</t>
  </si>
  <si>
    <t>79.</t>
  </si>
  <si>
    <t>80.</t>
  </si>
  <si>
    <t>81.</t>
  </si>
  <si>
    <t>82.</t>
  </si>
  <si>
    <t>MOKRÁ Zdena</t>
  </si>
  <si>
    <t>GBM7153</t>
  </si>
  <si>
    <t>VAĎURA Jiří</t>
  </si>
  <si>
    <t>GBM8301</t>
  </si>
  <si>
    <t>NILAŠ Daniel</t>
  </si>
  <si>
    <t>GBM0406</t>
  </si>
  <si>
    <t>NILAŠ Štěpán</t>
  </si>
  <si>
    <t>GBM0702</t>
  </si>
  <si>
    <t>ŠICNER Štěpán</t>
  </si>
  <si>
    <t>83.</t>
  </si>
  <si>
    <t>GBM0703</t>
  </si>
  <si>
    <t>pořadatel</t>
  </si>
  <si>
    <t>Legenda:</t>
  </si>
  <si>
    <t>Leader</t>
  </si>
  <si>
    <t>není z GBM</t>
  </si>
  <si>
    <r>
      <t xml:space="preserve">Index </t>
    </r>
    <r>
      <rPr>
        <sz val="11"/>
        <rFont val="Calibri"/>
        <family val="2"/>
      </rPr>
      <t>je číselná konstanta, která je specifická pro každou kategorii právě takto:</t>
    </r>
  </si>
  <si>
    <t>Prům. za závod</t>
  </si>
  <si>
    <t>MATULOVÁ Lucie</t>
  </si>
  <si>
    <t>1.závod 9.3. Hvozdec - 3,5MHz</t>
  </si>
  <si>
    <t>2.závod 9.3. Hvozdec - 144MHz</t>
  </si>
  <si>
    <t>84.</t>
  </si>
  <si>
    <t>FENCL Jan</t>
  </si>
  <si>
    <t>JANDA Václav</t>
  </si>
  <si>
    <t>85.</t>
  </si>
  <si>
    <t>GBM9005</t>
  </si>
  <si>
    <t>FCL6901</t>
  </si>
  <si>
    <t>86.</t>
  </si>
  <si>
    <t>87.</t>
  </si>
  <si>
    <t>FENCL Jiří</t>
  </si>
  <si>
    <r>
      <t xml:space="preserve">vynechaný závod </t>
    </r>
    <r>
      <rPr>
        <sz val="11"/>
        <color theme="1"/>
        <rFont val="Calibri"/>
        <family val="2"/>
      </rPr>
      <t xml:space="preserve">- u závodu, který závodník neběží, má dotyčný v tabulce na svém řádku napsáno </t>
    </r>
    <r>
      <rPr>
        <b/>
        <sz val="11"/>
        <color indexed="8"/>
        <rFont val="Calibri"/>
        <family val="2"/>
      </rPr>
      <t>neúčast</t>
    </r>
    <r>
      <rPr>
        <sz val="11"/>
        <color theme="1"/>
        <rFont val="Calibri"/>
        <family val="2"/>
      </rPr>
      <t>. Za tento závod se mu přičítá +0 bodů</t>
    </r>
  </si>
  <si>
    <t>Vyrobil Jakub Šrom pro oddíl ROB SK RADIOSPORT Bílovice nad Svitavou. Oddílový žebříček závodníků 2013</t>
  </si>
  <si>
    <t>Oddílový žebříček závodníků pro rok 2013</t>
  </si>
  <si>
    <t>FRÁŇOVÁ Pavla</t>
  </si>
  <si>
    <t>MOKRÁ Michaela</t>
  </si>
  <si>
    <t>SPÁČILOVÁ Petra</t>
  </si>
  <si>
    <t>POLÁK Robert</t>
  </si>
  <si>
    <t>POLÁK Vaclav</t>
  </si>
  <si>
    <t>CHMELÍKOVÁ Gabriela</t>
  </si>
  <si>
    <t>MAREČKOVÁ Zuzana</t>
  </si>
  <si>
    <t>BEDNAŘÍK Zdeněk</t>
  </si>
  <si>
    <t>HELAN Václav</t>
  </si>
  <si>
    <t>HAMÁK Aleš</t>
  </si>
  <si>
    <t>BOUCHALA Jiří</t>
  </si>
  <si>
    <t>3.závod 7.4. Soběšice - 144MHz</t>
  </si>
  <si>
    <t>4.závod 27.4. Zbraslav - 3,5MHz</t>
  </si>
  <si>
    <t>5.závod 27.4. Zbraslav - 144MHz</t>
  </si>
  <si>
    <t>6.závod 28.4. Zbraslav - foxoring</t>
  </si>
  <si>
    <t>7.závod 28.4. Zbraslav - sprint</t>
  </si>
  <si>
    <t>88.</t>
  </si>
  <si>
    <t>Bžatek Miroslav</t>
  </si>
  <si>
    <t>GBM7006</t>
  </si>
  <si>
    <t>89.</t>
  </si>
  <si>
    <t>CHMELÍK Robert</t>
  </si>
  <si>
    <t>GBM0701</t>
  </si>
  <si>
    <t>TOMÁŠEK Gabriel</t>
  </si>
  <si>
    <t>STAŃKOVÁ Věra</t>
  </si>
  <si>
    <t>GBM0460</t>
  </si>
  <si>
    <t>90.</t>
  </si>
  <si>
    <t>91.</t>
  </si>
  <si>
    <t>STAŇKOVÁ Anežka</t>
  </si>
  <si>
    <t>Pro letošek (2013) upraveno indexování a výpočet bodů za čas (nyní se bere ohled i na počet kontrol)</t>
  </si>
  <si>
    <t>LÁTAL Tomáš</t>
  </si>
  <si>
    <t>pořadarel</t>
  </si>
  <si>
    <t>REGNER Bretislav</t>
  </si>
  <si>
    <t>GBM7604</t>
  </si>
  <si>
    <t>Síň slávy závodníků s nejlepšími výsledky</t>
  </si>
  <si>
    <t>Nejvyšší účast na závodech</t>
  </si>
  <si>
    <t>14/14</t>
  </si>
  <si>
    <t>Nejlepší průměr bodů za závod</t>
  </si>
  <si>
    <t>Nejvyšší celový součet bodů</t>
  </si>
  <si>
    <t>51.</t>
  </si>
  <si>
    <t>75.</t>
  </si>
  <si>
    <t>8.závod 1.5. Kanice - krátká trať 144MHz</t>
  </si>
  <si>
    <t>92.</t>
  </si>
  <si>
    <t>FIALA Karel</t>
  </si>
  <si>
    <t>93.</t>
  </si>
  <si>
    <t>ŽOUŽELKOVÁ Ema</t>
  </si>
  <si>
    <r>
      <rPr>
        <b/>
        <sz val="12"/>
        <color indexed="8"/>
        <rFont val="Calibri"/>
        <family val="2"/>
      </rPr>
      <t>Index</t>
    </r>
    <r>
      <rPr>
        <sz val="11"/>
        <color theme="1"/>
        <rFont val="Calibri"/>
        <family val="2"/>
      </rPr>
      <t xml:space="preserve"> - navýšení součtu bodů za závody podle kategorie. Snaha o co nepřesnější výsledky, u kterých nezáleží na věku nebo pohlaví, ale na výkonosti</t>
    </r>
  </si>
  <si>
    <r>
      <rPr>
        <b/>
        <sz val="12"/>
        <color indexed="8"/>
        <rFont val="Calibri"/>
        <family val="2"/>
      </rPr>
      <t>Neklasifikovaný závodník</t>
    </r>
    <r>
      <rPr>
        <sz val="11"/>
        <color theme="1"/>
        <rFont val="Calibri"/>
        <family val="2"/>
      </rPr>
      <t xml:space="preserve"> - pokud závodník nesplnil limit závodu, byl diskvalifikován nebo se nějak jinak prohřešil vůči pravidlům ROB, má sice v tabulce (když tohoto výsledku dosáhl) body za čas a kontroly, </t>
    </r>
    <r>
      <rPr>
        <b/>
        <sz val="11"/>
        <color indexed="8"/>
        <rFont val="Calibri"/>
        <family val="2"/>
      </rPr>
      <t xml:space="preserve">nemá ale spočítaný součet bodů </t>
    </r>
    <r>
      <rPr>
        <sz val="11"/>
        <color theme="1"/>
        <rFont val="Calibri"/>
        <family val="2"/>
      </rPr>
      <t>za závod - není v tomto závodě hodnocen.</t>
    </r>
  </si>
  <si>
    <r>
      <rPr>
        <b/>
        <sz val="12"/>
        <color indexed="8"/>
        <rFont val="Calibri"/>
        <family val="2"/>
      </rPr>
      <t>Průměr za závod</t>
    </r>
    <r>
      <rPr>
        <sz val="11"/>
        <color theme="1"/>
        <rFont val="Calibri"/>
        <family val="2"/>
      </rPr>
      <t xml:space="preserve"> - počítán z celkového součtu všech závodů (na začátku dokumentu v záložce "Celkové výsledky"). Tzn. i s indexem každého závodníka. Kdybyste si sečetli body z každého závodu jednotlivě, výsledek by byl jiný.</t>
    </r>
  </si>
  <si>
    <t>Pro tisk je přizpůsoben pouze začátek prvního listu (Celkové výsledky) (2×A4 na výšku)</t>
  </si>
  <si>
    <r>
      <rPr>
        <b/>
        <sz val="12"/>
        <color indexed="8"/>
        <rFont val="Calibri"/>
        <family val="2"/>
      </rPr>
      <t>Pořadatel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=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Stavitel</t>
    </r>
    <r>
      <rPr>
        <sz val="11"/>
        <color theme="1"/>
        <rFont val="Calibri"/>
        <family val="2"/>
      </rPr>
      <t xml:space="preserve"> trati daného závodu, který se kvůli pořádání nemohl zúčastnit. Jako odměnu za pořádání má místo součtu bodů za závod uveden průměr součtu bodů za závody, kterých se v sezóně zúčastnil jako závodník. (Stavitel je vždy uveden ve výsledkové listině)</t>
    </r>
  </si>
  <si>
    <t>závodů: 8/8</t>
  </si>
  <si>
    <t>kategorie: MDR</t>
  </si>
  <si>
    <t>um.</t>
  </si>
  <si>
    <t>příjmení, jméno</t>
  </si>
  <si>
    <t>index</t>
  </si>
  <si>
    <t>body</t>
  </si>
  <si>
    <t>závody</t>
  </si>
  <si>
    <t>prům. za závod</t>
  </si>
  <si>
    <t>kategorie: D12</t>
  </si>
  <si>
    <t>kategorie: D14</t>
  </si>
  <si>
    <t>kategorie: D16</t>
  </si>
  <si>
    <t>kategorie: D19</t>
  </si>
  <si>
    <t>kategorie: D20</t>
  </si>
  <si>
    <t>kategorie: D35</t>
  </si>
  <si>
    <t>kategorie: D50</t>
  </si>
  <si>
    <t>kategorie: M12</t>
  </si>
  <si>
    <t>kategorie: M14</t>
  </si>
  <si>
    <t>kategorie: M16</t>
  </si>
  <si>
    <t>kategorie: M19</t>
  </si>
  <si>
    <t>kategorie: M20</t>
  </si>
  <si>
    <t>kategorie: M40</t>
  </si>
  <si>
    <t>kategorie: M50</t>
  </si>
  <si>
    <t>Oddílový žebříček závodníků za rok 2013</t>
  </si>
  <si>
    <t>8/8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</si>
</sst>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[$-405]d\.\ mmmm\ yyyy"/>
    <numFmt numFmtId="166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b/>
      <i/>
      <sz val="12"/>
      <color indexed="8"/>
      <name val="Calibri"/>
      <family val="2"/>
    </font>
    <font>
      <sz val="9"/>
      <name val="Calibri"/>
      <family val="2"/>
    </font>
    <font>
      <sz val="9.5"/>
      <name val="Calibri"/>
      <family val="2"/>
    </font>
    <font>
      <b/>
      <sz val="9.5"/>
      <name val="Calibri"/>
      <family val="2"/>
    </font>
    <font>
      <sz val="9.5"/>
      <color indexed="10"/>
      <name val="Calibri"/>
      <family val="2"/>
    </font>
    <font>
      <b/>
      <i/>
      <sz val="13"/>
      <name val="Calibri"/>
      <family val="2"/>
    </font>
    <font>
      <sz val="11"/>
      <color indexed="23"/>
      <name val="Calibri"/>
      <family val="2"/>
    </font>
    <font>
      <b/>
      <sz val="9.5"/>
      <color indexed="10"/>
      <name val="Calibri"/>
      <family val="2"/>
    </font>
    <font>
      <sz val="9.5"/>
      <color indexed="23"/>
      <name val="Calibri"/>
      <family val="2"/>
    </font>
    <font>
      <sz val="9"/>
      <color indexed="23"/>
      <name val="Calibri"/>
      <family val="2"/>
    </font>
    <font>
      <b/>
      <sz val="9.5"/>
      <color indexed="23"/>
      <name val="Calibri"/>
      <family val="2"/>
    </font>
    <font>
      <b/>
      <sz val="16"/>
      <name val="Calibri"/>
      <family val="2"/>
    </font>
    <font>
      <b/>
      <i/>
      <sz val="18"/>
      <name val="Calibri"/>
      <family val="2"/>
    </font>
    <font>
      <b/>
      <i/>
      <sz val="13"/>
      <color indexed="8"/>
      <name val="Calibri"/>
      <family val="2"/>
    </font>
    <font>
      <b/>
      <sz val="20"/>
      <color indexed="10"/>
      <name val="Calibri"/>
      <family val="2"/>
    </font>
    <font>
      <b/>
      <sz val="14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i/>
      <sz val="1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theme="1"/>
      <name val="Calibri"/>
      <family val="2"/>
    </font>
    <font>
      <sz val="9.5"/>
      <color rgb="FFFF0000"/>
      <name val="Calibri"/>
      <family val="2"/>
    </font>
    <font>
      <sz val="11"/>
      <color theme="0" tint="-0.4999699890613556"/>
      <name val="Calibri"/>
      <family val="2"/>
    </font>
    <font>
      <b/>
      <sz val="9.5"/>
      <color rgb="FFFF0000"/>
      <name val="Calibri"/>
      <family val="2"/>
    </font>
    <font>
      <sz val="9.5"/>
      <color theme="1" tint="0.49998000264167786"/>
      <name val="Calibri"/>
      <family val="2"/>
    </font>
    <font>
      <sz val="9"/>
      <color theme="1" tint="0.49998000264167786"/>
      <name val="Calibri"/>
      <family val="2"/>
    </font>
    <font>
      <sz val="9.5"/>
      <color theme="0" tint="-0.4999699890613556"/>
      <name val="Calibri"/>
      <family val="2"/>
    </font>
    <font>
      <b/>
      <sz val="9.5"/>
      <color theme="0" tint="-0.4999699890613556"/>
      <name val="Calibri"/>
      <family val="2"/>
    </font>
    <font>
      <b/>
      <i/>
      <sz val="13"/>
      <color theme="1"/>
      <name val="Calibri"/>
      <family val="2"/>
    </font>
    <font>
      <b/>
      <sz val="20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2" fontId="22" fillId="0" borderId="10" xfId="0" applyNumberFormat="1" applyFont="1" applyBorder="1" applyAlignment="1">
      <alignment horizontal="left" vertical="center"/>
    </xf>
    <xf numFmtId="2" fontId="63" fillId="0" borderId="11" xfId="0" applyNumberFormat="1" applyFont="1" applyBorder="1" applyAlignment="1">
      <alignment horizontal="left" vertical="center"/>
    </xf>
    <xf numFmtId="2" fontId="0" fillId="33" borderId="12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0" xfId="0" applyAlignment="1">
      <alignment/>
    </xf>
    <xf numFmtId="2" fontId="22" fillId="0" borderId="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 horizontal="left" vertical="center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 horizontal="left" vertical="center"/>
    </xf>
    <xf numFmtId="2" fontId="0" fillId="0" borderId="19" xfId="0" applyNumberFormat="1" applyBorder="1" applyAlignment="1">
      <alignment horizontal="left"/>
    </xf>
    <xf numFmtId="0" fontId="0" fillId="0" borderId="20" xfId="0" applyBorder="1" applyAlignment="1">
      <alignment/>
    </xf>
    <xf numFmtId="2" fontId="3" fillId="0" borderId="21" xfId="0" applyNumberFormat="1" applyFont="1" applyBorder="1" applyAlignment="1">
      <alignment horizontal="left" vertical="center"/>
    </xf>
    <xf numFmtId="2" fontId="0" fillId="0" borderId="22" xfId="0" applyNumberFormat="1" applyBorder="1" applyAlignment="1">
      <alignment horizontal="left" vertical="center"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 horizontal="left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left" vertical="center"/>
    </xf>
    <xf numFmtId="2" fontId="24" fillId="0" borderId="0" xfId="0" applyNumberFormat="1" applyFont="1" applyBorder="1" applyAlignment="1">
      <alignment horizontal="left"/>
    </xf>
    <xf numFmtId="2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left"/>
    </xf>
    <xf numFmtId="2" fontId="25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left" vertical="center"/>
    </xf>
    <xf numFmtId="1" fontId="25" fillId="0" borderId="0" xfId="0" applyNumberFormat="1" applyFont="1" applyBorder="1" applyAlignment="1">
      <alignment horizontal="left" vertical="center"/>
    </xf>
    <xf numFmtId="2" fontId="25" fillId="0" borderId="26" xfId="0" applyNumberFormat="1" applyFont="1" applyBorder="1" applyAlignment="1">
      <alignment horizontal="left" vertical="center"/>
    </xf>
    <xf numFmtId="1" fontId="25" fillId="0" borderId="27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right" vertical="center"/>
    </xf>
    <xf numFmtId="1" fontId="25" fillId="0" borderId="27" xfId="0" applyNumberFormat="1" applyFont="1" applyFill="1" applyBorder="1" applyAlignment="1">
      <alignment horizontal="center" vertical="center"/>
    </xf>
    <xf numFmtId="1" fontId="25" fillId="0" borderId="27" xfId="0" applyNumberFormat="1" applyFont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11" xfId="0" applyNumberFormat="1" applyFont="1" applyBorder="1" applyAlignment="1">
      <alignment horizontal="left" vertical="center"/>
    </xf>
    <xf numFmtId="2" fontId="25" fillId="0" borderId="28" xfId="0" applyNumberFormat="1" applyFont="1" applyBorder="1" applyAlignment="1">
      <alignment horizontal="center" vertical="center"/>
    </xf>
    <xf numFmtId="2" fontId="25" fillId="0" borderId="28" xfId="0" applyNumberFormat="1" applyFont="1" applyBorder="1" applyAlignment="1">
      <alignment horizontal="right" vertical="center"/>
    </xf>
    <xf numFmtId="1" fontId="25" fillId="0" borderId="29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left" vertical="center"/>
    </xf>
    <xf numFmtId="49" fontId="64" fillId="0" borderId="0" xfId="0" applyNumberFormat="1" applyFont="1" applyBorder="1" applyAlignment="1">
      <alignment horizontal="center" vertical="center"/>
    </xf>
    <xf numFmtId="2" fontId="64" fillId="0" borderId="0" xfId="0" applyNumberFormat="1" applyFont="1" applyBorder="1" applyAlignment="1">
      <alignment horizontal="center" vertical="center"/>
    </xf>
    <xf numFmtId="2" fontId="64" fillId="0" borderId="0" xfId="0" applyNumberFormat="1" applyFont="1" applyBorder="1" applyAlignment="1">
      <alignment horizontal="left" vertical="center"/>
    </xf>
    <xf numFmtId="2" fontId="64" fillId="0" borderId="26" xfId="0" applyNumberFormat="1" applyFont="1" applyBorder="1" applyAlignment="1">
      <alignment horizontal="left" vertical="center"/>
    </xf>
    <xf numFmtId="2" fontId="64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center"/>
    </xf>
    <xf numFmtId="2" fontId="65" fillId="34" borderId="3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left" vertical="center"/>
    </xf>
    <xf numFmtId="2" fontId="25" fillId="0" borderId="28" xfId="0" applyNumberFormat="1" applyFont="1" applyBorder="1" applyAlignment="1">
      <alignment horizontal="left" vertical="center"/>
    </xf>
    <xf numFmtId="2" fontId="66" fillId="0" borderId="0" xfId="0" applyNumberFormat="1" applyFont="1" applyBorder="1" applyAlignment="1">
      <alignment horizontal="left" vertical="center"/>
    </xf>
    <xf numFmtId="1" fontId="64" fillId="0" borderId="0" xfId="0" applyNumberFormat="1" applyFont="1" applyBorder="1" applyAlignment="1">
      <alignment horizontal="center" vertical="center"/>
    </xf>
    <xf numFmtId="1" fontId="64" fillId="0" borderId="2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67" fillId="0" borderId="0" xfId="0" applyFont="1" applyBorder="1" applyAlignment="1">
      <alignment/>
    </xf>
    <xf numFmtId="1" fontId="25" fillId="0" borderId="0" xfId="0" applyNumberFormat="1" applyFont="1" applyBorder="1" applyAlignment="1">
      <alignment horizontal="right" vertical="center"/>
    </xf>
    <xf numFmtId="0" fontId="64" fillId="0" borderId="0" xfId="0" applyFont="1" applyBorder="1" applyAlignment="1">
      <alignment/>
    </xf>
    <xf numFmtId="0" fontId="67" fillId="0" borderId="0" xfId="0" applyFont="1" applyBorder="1" applyAlignment="1">
      <alignment vertical="center"/>
    </xf>
    <xf numFmtId="1" fontId="64" fillId="0" borderId="2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64" fontId="25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right" vertical="center"/>
    </xf>
    <xf numFmtId="164" fontId="25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right"/>
    </xf>
    <xf numFmtId="0" fontId="68" fillId="0" borderId="0" xfId="0" applyFont="1" applyBorder="1" applyAlignment="1">
      <alignment/>
    </xf>
    <xf numFmtId="1" fontId="24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left" vertical="center"/>
    </xf>
    <xf numFmtId="49" fontId="69" fillId="0" borderId="0" xfId="0" applyNumberFormat="1" applyFont="1" applyBorder="1" applyAlignment="1">
      <alignment horizontal="left" vertical="center"/>
    </xf>
    <xf numFmtId="49" fontId="69" fillId="0" borderId="0" xfId="0" applyNumberFormat="1" applyFont="1" applyBorder="1" applyAlignment="1">
      <alignment horizontal="center" vertical="center"/>
    </xf>
    <xf numFmtId="2" fontId="70" fillId="0" borderId="0" xfId="0" applyNumberFormat="1" applyFont="1" applyBorder="1" applyAlignment="1">
      <alignment horizontal="left" vertical="center"/>
    </xf>
    <xf numFmtId="2" fontId="69" fillId="0" borderId="0" xfId="0" applyNumberFormat="1" applyFont="1" applyBorder="1" applyAlignment="1">
      <alignment horizontal="center" vertical="center"/>
    </xf>
    <xf numFmtId="1" fontId="69" fillId="0" borderId="0" xfId="0" applyNumberFormat="1" applyFont="1" applyBorder="1" applyAlignment="1">
      <alignment horizontal="center" vertical="center"/>
    </xf>
    <xf numFmtId="2" fontId="69" fillId="0" borderId="0" xfId="0" applyNumberFormat="1" applyFont="1" applyBorder="1" applyAlignment="1">
      <alignment horizontal="left" vertical="center"/>
    </xf>
    <xf numFmtId="2" fontId="69" fillId="0" borderId="26" xfId="0" applyNumberFormat="1" applyFont="1" applyBorder="1" applyAlignment="1">
      <alignment horizontal="left" vertical="center"/>
    </xf>
    <xf numFmtId="2" fontId="69" fillId="0" borderId="0" xfId="0" applyNumberFormat="1" applyFont="1" applyBorder="1" applyAlignment="1">
      <alignment horizontal="right" vertical="center"/>
    </xf>
    <xf numFmtId="1" fontId="69" fillId="0" borderId="27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/>
    </xf>
    <xf numFmtId="2" fontId="69" fillId="0" borderId="27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/>
    </xf>
    <xf numFmtId="1" fontId="69" fillId="0" borderId="27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2" fontId="0" fillId="0" borderId="0" xfId="0" applyNumberFormat="1" applyFill="1" applyBorder="1" applyAlignment="1">
      <alignment vertical="center"/>
    </xf>
    <xf numFmtId="0" fontId="34" fillId="0" borderId="10" xfId="0" applyNumberFormat="1" applyFont="1" applyBorder="1" applyAlignment="1">
      <alignment horizontal="center" vertical="center"/>
    </xf>
    <xf numFmtId="0" fontId="34" fillId="0" borderId="31" xfId="0" applyNumberFormat="1" applyFont="1" applyBorder="1" applyAlignment="1">
      <alignment horizontal="center" vertical="center"/>
    </xf>
    <xf numFmtId="0" fontId="34" fillId="0" borderId="32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3" fillId="0" borderId="0" xfId="0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74" fillId="0" borderId="3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75" fillId="0" borderId="10" xfId="0" applyFont="1" applyBorder="1" applyAlignment="1">
      <alignment horizontal="left" wrapText="1"/>
    </xf>
    <xf numFmtId="0" fontId="75" fillId="0" borderId="31" xfId="0" applyFont="1" applyBorder="1" applyAlignment="1">
      <alignment horizontal="left" wrapText="1"/>
    </xf>
    <xf numFmtId="0" fontId="76" fillId="0" borderId="26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2" fontId="76" fillId="0" borderId="27" xfId="0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/>
    </xf>
    <xf numFmtId="2" fontId="7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2" fontId="7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left" vertical="center"/>
    </xf>
    <xf numFmtId="2" fontId="0" fillId="0" borderId="32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3" fillId="0" borderId="28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" fontId="0" fillId="0" borderId="2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left" vertical="center"/>
    </xf>
    <xf numFmtId="2" fontId="46" fillId="0" borderId="0" xfId="0" applyNumberFormat="1" applyFont="1" applyBorder="1" applyAlignment="1">
      <alignment horizontal="right" vertical="center"/>
    </xf>
    <xf numFmtId="2" fontId="46" fillId="0" borderId="28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right" vertical="center" wrapText="1"/>
    </xf>
    <xf numFmtId="2" fontId="0" fillId="0" borderId="27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 wrapText="1"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Alignment="1">
      <alignment horizontal="right"/>
    </xf>
    <xf numFmtId="2" fontId="43" fillId="0" borderId="0" xfId="0" applyNumberFormat="1" applyFont="1" applyBorder="1" applyAlignment="1">
      <alignment horizontal="right" vertical="center"/>
    </xf>
    <xf numFmtId="2" fontId="43" fillId="0" borderId="28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 wrapText="1"/>
    </xf>
    <xf numFmtId="0" fontId="76" fillId="0" borderId="0" xfId="0" applyFont="1" applyAlignment="1">
      <alignment horizontal="center" vertical="center"/>
    </xf>
    <xf numFmtId="49" fontId="76" fillId="0" borderId="0" xfId="0" applyNumberFormat="1" applyFont="1" applyBorder="1" applyAlignment="1">
      <alignment horizontal="center" vertical="center"/>
    </xf>
    <xf numFmtId="2" fontId="77" fillId="0" borderId="0" xfId="0" applyNumberFormat="1" applyFont="1" applyBorder="1" applyAlignment="1">
      <alignment horizontal="center" vertical="center"/>
    </xf>
    <xf numFmtId="1" fontId="76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78" fillId="0" borderId="0" xfId="0" applyNumberFormat="1" applyFont="1" applyAlignment="1">
      <alignment/>
    </xf>
    <xf numFmtId="49" fontId="78" fillId="0" borderId="0" xfId="0" applyNumberFormat="1" applyFont="1" applyAlignment="1">
      <alignment horizontal="center"/>
    </xf>
    <xf numFmtId="49" fontId="35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1</xdr:row>
      <xdr:rowOff>47625</xdr:rowOff>
    </xdr:from>
    <xdr:to>
      <xdr:col>10</xdr:col>
      <xdr:colOff>228600</xdr:colOff>
      <xdr:row>5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38125"/>
          <a:ext cx="2457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</xdr:row>
      <xdr:rowOff>57150</xdr:rowOff>
    </xdr:from>
    <xdr:to>
      <xdr:col>12</xdr:col>
      <xdr:colOff>171450</xdr:colOff>
      <xdr:row>5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47650"/>
          <a:ext cx="2457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88" customWidth="1"/>
    <col min="2" max="2" width="20.28125" style="32" customWidth="1"/>
    <col min="3" max="3" width="8.8515625" style="85" customWidth="1"/>
    <col min="4" max="4" width="10.57421875" style="86" customWidth="1"/>
    <col min="5" max="5" width="9.140625" style="27" customWidth="1"/>
    <col min="6" max="6" width="10.8515625" style="87" customWidth="1"/>
    <col min="7" max="7" width="9.00390625" style="90" customWidth="1"/>
    <col min="8" max="8" width="15.140625" style="91" customWidth="1"/>
    <col min="9" max="9" width="16.00390625" style="27" customWidth="1"/>
    <col min="10" max="10" width="12.421875" style="27" customWidth="1"/>
    <col min="11" max="11" width="8.140625" style="28" customWidth="1"/>
    <col min="12" max="12" width="15.421875" style="29" bestFit="1" customWidth="1"/>
    <col min="13" max="13" width="9.8515625" style="30" customWidth="1"/>
    <col min="14" max="14" width="2.140625" style="27" customWidth="1"/>
    <col min="15" max="15" width="16.00390625" style="27" customWidth="1"/>
    <col min="16" max="16" width="12.421875" style="27" customWidth="1"/>
    <col min="17" max="17" width="8.140625" style="28" customWidth="1"/>
    <col min="18" max="18" width="15.421875" style="29" bestFit="1" customWidth="1"/>
    <col min="19" max="19" width="9.8515625" style="30" customWidth="1"/>
    <col min="20" max="20" width="2.140625" style="27" customWidth="1"/>
    <col min="21" max="21" width="16.00390625" style="27" customWidth="1"/>
    <col min="22" max="22" width="12.421875" style="27" customWidth="1"/>
    <col min="23" max="23" width="7.8515625" style="28" customWidth="1"/>
    <col min="24" max="24" width="15.421875" style="29" bestFit="1" customWidth="1"/>
    <col min="25" max="25" width="9.8515625" style="30" customWidth="1"/>
    <col min="26" max="26" width="2.57421875" style="27" customWidth="1"/>
    <col min="27" max="27" width="20.421875" style="27" customWidth="1"/>
    <col min="28" max="28" width="14.00390625" style="27" customWidth="1"/>
    <col min="29" max="29" width="9.140625" style="28" customWidth="1"/>
    <col min="30" max="30" width="17.00390625" style="28" customWidth="1"/>
    <col min="31" max="31" width="11.00390625" style="28" customWidth="1"/>
    <col min="32" max="32" width="2.57421875" style="29" customWidth="1"/>
    <col min="33" max="33" width="20.421875" style="35" customWidth="1"/>
    <col min="34" max="34" width="14.00390625" style="35" customWidth="1"/>
    <col min="35" max="35" width="8.57421875" style="36" customWidth="1"/>
    <col min="36" max="36" width="17.00390625" style="34" customWidth="1"/>
    <col min="37" max="37" width="20.28125" style="32" customWidth="1"/>
    <col min="38" max="38" width="23.8515625" style="34" customWidth="1"/>
    <col min="39" max="39" width="18.00390625" style="34" customWidth="1"/>
    <col min="40" max="40" width="14.00390625" style="34" customWidth="1"/>
    <col min="41" max="41" width="9.140625" style="34" customWidth="1"/>
    <col min="42" max="42" width="17.00390625" style="34" customWidth="1"/>
    <col min="43" max="43" width="11.00390625" style="34" customWidth="1"/>
    <col min="44" max="44" width="2.57421875" style="34" customWidth="1"/>
    <col min="45" max="45" width="18.00390625" style="34" customWidth="1"/>
    <col min="46" max="46" width="14.00390625" style="34" customWidth="1"/>
    <col min="47" max="47" width="9.140625" style="34" customWidth="1"/>
    <col min="48" max="48" width="17.00390625" style="34" customWidth="1"/>
    <col min="49" max="49" width="11.00390625" style="34" customWidth="1"/>
    <col min="50" max="50" width="2.57421875" style="34" customWidth="1"/>
    <col min="51" max="51" width="18.00390625" style="34" customWidth="1"/>
    <col min="52" max="52" width="14.00390625" style="34" customWidth="1"/>
    <col min="53" max="53" width="9.140625" style="34" customWidth="1"/>
    <col min="54" max="54" width="17.00390625" style="34" customWidth="1"/>
    <col min="55" max="55" width="11.00390625" style="34" customWidth="1"/>
    <col min="56" max="56" width="2.57421875" style="34" customWidth="1"/>
    <col min="57" max="57" width="18.00390625" style="34" customWidth="1"/>
    <col min="58" max="58" width="14.00390625" style="34" customWidth="1"/>
    <col min="59" max="59" width="9.140625" style="34" customWidth="1"/>
    <col min="60" max="60" width="17.00390625" style="34" customWidth="1"/>
    <col min="61" max="61" width="11.00390625" style="34" customWidth="1"/>
    <col min="62" max="62" width="23.57421875" style="34" customWidth="1"/>
    <col min="63" max="63" width="18.00390625" style="34" customWidth="1"/>
    <col min="64" max="64" width="14.00390625" style="34" customWidth="1"/>
    <col min="65" max="65" width="9.140625" style="34" customWidth="1"/>
    <col min="66" max="66" width="17.00390625" style="34" customWidth="1"/>
    <col min="67" max="67" width="11.00390625" style="34" customWidth="1"/>
    <col min="68" max="68" width="2.57421875" style="34" customWidth="1"/>
    <col min="69" max="69" width="18.00390625" style="34" customWidth="1"/>
    <col min="70" max="70" width="14.00390625" style="34" customWidth="1"/>
    <col min="71" max="71" width="9.140625" style="34" customWidth="1"/>
    <col min="72" max="72" width="17.00390625" style="34" customWidth="1"/>
    <col min="73" max="73" width="11.00390625" style="34" customWidth="1"/>
    <col min="74" max="74" width="2.57421875" style="34" customWidth="1"/>
    <col min="75" max="75" width="18.00390625" style="34" customWidth="1"/>
    <col min="76" max="76" width="14.00390625" style="34" customWidth="1"/>
    <col min="77" max="77" width="9.140625" style="34" customWidth="1"/>
    <col min="78" max="78" width="17.00390625" style="34" customWidth="1"/>
    <col min="79" max="79" width="11.00390625" style="34" customWidth="1"/>
    <col min="80" max="80" width="2.57421875" style="34" customWidth="1"/>
    <col min="81" max="81" width="18.00390625" style="34" customWidth="1"/>
    <col min="82" max="82" width="14.00390625" style="34" customWidth="1"/>
    <col min="83" max="83" width="9.140625" style="34" customWidth="1"/>
    <col min="84" max="84" width="17.00390625" style="34" customWidth="1"/>
    <col min="85" max="85" width="11.00390625" style="34" customWidth="1"/>
    <col min="86" max="86" width="2.57421875" style="34" customWidth="1"/>
    <col min="87" max="87" width="18.00390625" style="34" customWidth="1"/>
    <col min="88" max="88" width="14.00390625" style="34" customWidth="1"/>
    <col min="89" max="89" width="9.140625" style="34" customWidth="1"/>
    <col min="90" max="90" width="17.00390625" style="34" customWidth="1"/>
    <col min="91" max="91" width="11.00390625" style="34" customWidth="1"/>
    <col min="92" max="16384" width="9.140625" style="34" customWidth="1"/>
  </cols>
  <sheetData>
    <row r="1" spans="1:50" ht="25.5" customHeight="1" thickBot="1">
      <c r="A1" s="80"/>
      <c r="B1" s="115" t="s">
        <v>277</v>
      </c>
      <c r="C1" s="115"/>
      <c r="D1" s="115"/>
      <c r="E1" s="115"/>
      <c r="F1" s="115"/>
      <c r="G1" s="115"/>
      <c r="H1" s="64" t="s">
        <v>328</v>
      </c>
      <c r="I1" s="39"/>
      <c r="J1" s="39"/>
      <c r="K1" s="40"/>
      <c r="L1" s="41"/>
      <c r="M1" s="42"/>
      <c r="O1" s="39"/>
      <c r="P1" s="39"/>
      <c r="Q1" s="40"/>
      <c r="R1" s="41"/>
      <c r="S1" s="42"/>
      <c r="U1" s="39"/>
      <c r="V1" s="39"/>
      <c r="W1" s="40"/>
      <c r="X1" s="41"/>
      <c r="Y1" s="42"/>
      <c r="AK1" s="36"/>
      <c r="AS1" s="31"/>
      <c r="AT1" s="31"/>
      <c r="AU1" s="31"/>
      <c r="AV1" s="31"/>
      <c r="AW1" s="31"/>
      <c r="AX1" s="81"/>
    </row>
    <row r="2" spans="1:55" ht="20.25" customHeight="1">
      <c r="A2" s="82"/>
      <c r="B2" s="43"/>
      <c r="C2" s="37"/>
      <c r="D2" s="37"/>
      <c r="E2" s="38"/>
      <c r="F2" s="44"/>
      <c r="G2" s="45"/>
      <c r="H2" s="38"/>
      <c r="I2" s="112" t="s">
        <v>264</v>
      </c>
      <c r="J2" s="113"/>
      <c r="K2" s="113"/>
      <c r="L2" s="113"/>
      <c r="M2" s="114"/>
      <c r="N2" s="33"/>
      <c r="O2" s="112" t="s">
        <v>265</v>
      </c>
      <c r="P2" s="113"/>
      <c r="Q2" s="113"/>
      <c r="R2" s="113"/>
      <c r="S2" s="114"/>
      <c r="T2" s="33"/>
      <c r="U2" s="112" t="s">
        <v>289</v>
      </c>
      <c r="V2" s="113"/>
      <c r="W2" s="113"/>
      <c r="X2" s="113"/>
      <c r="Y2" s="114"/>
      <c r="Z2" s="34"/>
      <c r="AA2" s="112" t="s">
        <v>290</v>
      </c>
      <c r="AB2" s="113"/>
      <c r="AC2" s="113"/>
      <c r="AD2" s="113"/>
      <c r="AE2" s="114"/>
      <c r="AF2" s="34"/>
      <c r="AG2" s="112" t="s">
        <v>291</v>
      </c>
      <c r="AH2" s="113"/>
      <c r="AI2" s="113"/>
      <c r="AJ2" s="113"/>
      <c r="AK2" s="114"/>
      <c r="AM2" s="112" t="s">
        <v>292</v>
      </c>
      <c r="AN2" s="113"/>
      <c r="AO2" s="113"/>
      <c r="AP2" s="113"/>
      <c r="AQ2" s="114"/>
      <c r="AS2" s="112" t="s">
        <v>293</v>
      </c>
      <c r="AT2" s="113"/>
      <c r="AU2" s="113"/>
      <c r="AV2" s="113"/>
      <c r="AW2" s="114"/>
      <c r="AY2" s="112" t="s">
        <v>318</v>
      </c>
      <c r="AZ2" s="113"/>
      <c r="BA2" s="113"/>
      <c r="BB2" s="113"/>
      <c r="BC2" s="114"/>
    </row>
    <row r="3" spans="1:55" s="72" customFormat="1" ht="12.75">
      <c r="A3" s="83"/>
      <c r="B3" s="43" t="s">
        <v>0</v>
      </c>
      <c r="C3" s="43" t="s">
        <v>2</v>
      </c>
      <c r="D3" s="43" t="s">
        <v>1</v>
      </c>
      <c r="E3" s="46" t="s">
        <v>3</v>
      </c>
      <c r="F3" s="38" t="s">
        <v>79</v>
      </c>
      <c r="G3" s="47" t="s">
        <v>188</v>
      </c>
      <c r="H3" s="38" t="s">
        <v>262</v>
      </c>
      <c r="I3" s="48" t="s">
        <v>164</v>
      </c>
      <c r="J3" s="38" t="s">
        <v>23</v>
      </c>
      <c r="K3" s="38" t="s">
        <v>8</v>
      </c>
      <c r="L3" s="38" t="s">
        <v>22</v>
      </c>
      <c r="M3" s="49" t="s">
        <v>9</v>
      </c>
      <c r="N3" s="47"/>
      <c r="O3" s="48" t="s">
        <v>164</v>
      </c>
      <c r="P3" s="38" t="s">
        <v>23</v>
      </c>
      <c r="Q3" s="38" t="s">
        <v>8</v>
      </c>
      <c r="R3" s="38" t="s">
        <v>22</v>
      </c>
      <c r="S3" s="49" t="s">
        <v>9</v>
      </c>
      <c r="T3" s="47"/>
      <c r="U3" s="48" t="s">
        <v>164</v>
      </c>
      <c r="V3" s="38" t="s">
        <v>23</v>
      </c>
      <c r="W3" s="38" t="s">
        <v>8</v>
      </c>
      <c r="X3" s="38" t="s">
        <v>22</v>
      </c>
      <c r="Y3" s="49" t="s">
        <v>9</v>
      </c>
      <c r="AA3" s="48" t="s">
        <v>164</v>
      </c>
      <c r="AB3" s="38" t="s">
        <v>23</v>
      </c>
      <c r="AC3" s="38" t="s">
        <v>8</v>
      </c>
      <c r="AD3" s="38" t="s">
        <v>22</v>
      </c>
      <c r="AE3" s="49" t="s">
        <v>9</v>
      </c>
      <c r="AG3" s="48" t="s">
        <v>164</v>
      </c>
      <c r="AH3" s="38" t="s">
        <v>23</v>
      </c>
      <c r="AI3" s="38" t="s">
        <v>8</v>
      </c>
      <c r="AJ3" s="38" t="s">
        <v>22</v>
      </c>
      <c r="AK3" s="49" t="s">
        <v>9</v>
      </c>
      <c r="AM3" s="48" t="s">
        <v>164</v>
      </c>
      <c r="AN3" s="38" t="s">
        <v>23</v>
      </c>
      <c r="AO3" s="38" t="s">
        <v>8</v>
      </c>
      <c r="AP3" s="38" t="s">
        <v>22</v>
      </c>
      <c r="AQ3" s="49" t="s">
        <v>9</v>
      </c>
      <c r="AS3" s="48" t="s">
        <v>164</v>
      </c>
      <c r="AT3" s="38" t="s">
        <v>23</v>
      </c>
      <c r="AU3" s="38" t="s">
        <v>8</v>
      </c>
      <c r="AV3" s="38" t="s">
        <v>22</v>
      </c>
      <c r="AW3" s="49" t="s">
        <v>9</v>
      </c>
      <c r="AY3" s="48" t="s">
        <v>164</v>
      </c>
      <c r="AZ3" s="38" t="s">
        <v>23</v>
      </c>
      <c r="BA3" s="38" t="s">
        <v>8</v>
      </c>
      <c r="BB3" s="38" t="s">
        <v>22</v>
      </c>
      <c r="BC3" s="49" t="s">
        <v>9</v>
      </c>
    </row>
    <row r="4" spans="1:55" s="101" customFormat="1" ht="12.75">
      <c r="A4" s="82" t="s">
        <v>32</v>
      </c>
      <c r="B4" s="58" t="s">
        <v>13</v>
      </c>
      <c r="C4" s="59" t="s">
        <v>14</v>
      </c>
      <c r="D4" s="59" t="s">
        <v>10</v>
      </c>
      <c r="E4" s="69">
        <f>F4*(I4+O4+U4+AA4+AG4+AM4+AS4+AY4)</f>
        <v>2372.225982511092</v>
      </c>
      <c r="F4" s="60">
        <f>IF(D4="MDR",1.3,0)+IF(D4="D12",1.19,0)+IF(D4="D14",1.13,0)+IF(D4="D16",1.08,0)+IF(D4="D19",1.04,0)+IF(D4="D20",1.02,0)+IF(D4="D35",1.1,0)+IF(D4="D50",1.16,0)+IF(D4="M12",1.13,0)+IF(D4="M14",1.08,0)+IF(D4="M16",1.05,0)+IF(D4="M19",1.01,0)+IF(D4="M20",1,0)+IF(D4="M40",1.04,0)+IF(D4="M50",1.07,0)</f>
        <v>1.04</v>
      </c>
      <c r="G4" s="70">
        <f>IF(I4&gt;0,1,0)+IF(O4&gt;0,1,0)+IF(U4&gt;0,1,0)+IF(AA4&gt;0,1,0)+IF(AG4&gt;0,1,0)+IF(AM4&gt;0,1,0)+IF(AS4&gt;0,1,0)+IF(AY4&gt;0,1,0)</f>
        <v>8</v>
      </c>
      <c r="H4" s="61">
        <f>E4/G4</f>
        <v>296.5282478138865</v>
      </c>
      <c r="I4" s="62">
        <f>J4+L4</f>
        <v>287.90461597395137</v>
      </c>
      <c r="J4" s="61">
        <f>1200/(K4/M4)</f>
        <v>137.90461597395137</v>
      </c>
      <c r="K4" s="60">
        <v>52.21</v>
      </c>
      <c r="L4" s="63">
        <f>100/4*M4</f>
        <v>150</v>
      </c>
      <c r="M4" s="78">
        <v>6</v>
      </c>
      <c r="N4" s="70"/>
      <c r="O4" s="62">
        <f>P4+R4</f>
        <v>263.2787916928886</v>
      </c>
      <c r="P4" s="61">
        <f>1200/(Q4/S4)</f>
        <v>113.2787916928886</v>
      </c>
      <c r="Q4" s="60">
        <v>63.56</v>
      </c>
      <c r="R4" s="63">
        <f>100/4*S4</f>
        <v>150</v>
      </c>
      <c r="S4" s="78">
        <v>6</v>
      </c>
      <c r="T4" s="61"/>
      <c r="U4" s="62">
        <f>V4+X4</f>
        <v>223.838580658394</v>
      </c>
      <c r="V4" s="61">
        <f>1200/(W4/Y4)</f>
        <v>73.83858065839401</v>
      </c>
      <c r="W4" s="60">
        <v>97.51</v>
      </c>
      <c r="X4" s="63">
        <f>100/4*Y4</f>
        <v>150</v>
      </c>
      <c r="Y4" s="71">
        <v>6</v>
      </c>
      <c r="Z4" s="76"/>
      <c r="AA4" s="62">
        <f>AB4+AD4</f>
        <v>332.32463914915166</v>
      </c>
      <c r="AB4" s="61">
        <f>1200/(AC4/AE4)</f>
        <v>182.32463914915166</v>
      </c>
      <c r="AC4" s="60">
        <v>39.49</v>
      </c>
      <c r="AD4" s="63">
        <f>100/4*AE4</f>
        <v>150</v>
      </c>
      <c r="AE4" s="71">
        <v>6</v>
      </c>
      <c r="AF4" s="76"/>
      <c r="AG4" s="62">
        <f>AH4+AJ4</f>
        <v>315.9368518091726</v>
      </c>
      <c r="AH4" s="61">
        <f>1200/(AI4/AK4)</f>
        <v>165.93685180917262</v>
      </c>
      <c r="AI4" s="60">
        <v>43.39</v>
      </c>
      <c r="AJ4" s="63">
        <f>100/4*AK4</f>
        <v>150</v>
      </c>
      <c r="AK4" s="71">
        <v>6</v>
      </c>
      <c r="AL4" s="58" t="s">
        <v>13</v>
      </c>
      <c r="AM4" s="62">
        <f>(AN4+AP4)*0.5</f>
        <v>301.06877323420076</v>
      </c>
      <c r="AN4" s="61">
        <f>1200/(AO4/AQ4)</f>
        <v>327.13754646840147</v>
      </c>
      <c r="AO4" s="60">
        <v>40.35</v>
      </c>
      <c r="AP4" s="63">
        <f>100/4*AQ4</f>
        <v>275</v>
      </c>
      <c r="AQ4" s="71">
        <v>11</v>
      </c>
      <c r="AR4" s="76"/>
      <c r="AS4" s="62">
        <f>(AT4+AV4)*0.24</f>
        <v>279.17808219178085</v>
      </c>
      <c r="AT4" s="61">
        <f>1200/(AU4/AW4)</f>
        <v>913.2420091324201</v>
      </c>
      <c r="AU4" s="60">
        <v>13.14</v>
      </c>
      <c r="AV4" s="63">
        <f>100/4*AW4</f>
        <v>250</v>
      </c>
      <c r="AW4" s="71">
        <v>10</v>
      </c>
      <c r="AX4" s="76"/>
      <c r="AY4" s="62">
        <f>(AZ4+BB4)</f>
        <v>277.45618693574085</v>
      </c>
      <c r="AZ4" s="61">
        <f>1200/(BA4/BC4)</f>
        <v>127.45618693574083</v>
      </c>
      <c r="BA4" s="60">
        <v>56.49</v>
      </c>
      <c r="BB4" s="63">
        <f>100/4*BC4</f>
        <v>150</v>
      </c>
      <c r="BC4" s="78">
        <v>6</v>
      </c>
    </row>
    <row r="5" spans="1:55" s="101" customFormat="1" ht="12.75">
      <c r="A5" s="82" t="s">
        <v>33</v>
      </c>
      <c r="B5" s="43" t="s">
        <v>110</v>
      </c>
      <c r="C5" s="37" t="s">
        <v>111</v>
      </c>
      <c r="D5" s="37" t="s">
        <v>10</v>
      </c>
      <c r="E5" s="46">
        <f>F5*(I5+O5+U5+AA5+AG5+AM5+AS5+AY5)</f>
        <v>2182.9312116086867</v>
      </c>
      <c r="F5" s="44">
        <f>IF(D5="MDR",1.3,0)+IF(D5="D12",1.19,0)+IF(D5="D14",1.13,0)+IF(D5="D16",1.08,0)+IF(D5="D19",1.04,0)+IF(D5="D20",1.02,0)+IF(D5="D35",1.1,0)+IF(D5="D50",1.16,0)+IF(D5="M12",1.13,0)+IF(D5="M14",1.08,0)+IF(D5="M16",1.05,0)+IF(D5="M19",1.01,0)+IF(D5="M20",1,0)+IF(D5="M40",1.04,0)+IF(D5="M50",1.07,0)</f>
        <v>1.04</v>
      </c>
      <c r="G5" s="45">
        <f>IF(I5&gt;0,1,0)+IF(O5&gt;0,1,0)+IF(U5&gt;0,1,0)+IF(AA5&gt;0,1,0)+IF(AG5&gt;0,1,0)+IF(AM5&gt;0,1,0)+IF(AS5&gt;0,1,0)+IF(AY5&gt;0,1,0)</f>
        <v>7</v>
      </c>
      <c r="H5" s="38">
        <f>E5/G5</f>
        <v>311.8473159440981</v>
      </c>
      <c r="I5" s="48">
        <f>AVERAGE(U5,AA5,AG5,AM5,AS5)</f>
        <v>299.85318840778666</v>
      </c>
      <c r="J5" s="38" t="s">
        <v>257</v>
      </c>
      <c r="K5" s="44" t="s">
        <v>257</v>
      </c>
      <c r="L5" s="50" t="s">
        <v>257</v>
      </c>
      <c r="M5" s="52" t="s">
        <v>257</v>
      </c>
      <c r="N5" s="38"/>
      <c r="O5" s="48">
        <f>AVERAGE(U5,AA5,AG5,AM5,AS5)</f>
        <v>299.85318840778666</v>
      </c>
      <c r="P5" s="38" t="s">
        <v>257</v>
      </c>
      <c r="Q5" s="44" t="s">
        <v>257</v>
      </c>
      <c r="R5" s="50" t="s">
        <v>257</v>
      </c>
      <c r="S5" s="52" t="s">
        <v>257</v>
      </c>
      <c r="T5" s="38"/>
      <c r="U5" s="48">
        <f>V5+X5</f>
        <v>288.2488479262673</v>
      </c>
      <c r="V5" s="38">
        <f>1200/(W5/Y5)</f>
        <v>138.24884792626727</v>
      </c>
      <c r="W5" s="44">
        <v>52.08</v>
      </c>
      <c r="X5" s="50">
        <f>100/4*Y5</f>
        <v>150</v>
      </c>
      <c r="Y5" s="52">
        <v>6</v>
      </c>
      <c r="Z5" s="73"/>
      <c r="AA5" s="48">
        <f>AB5+AD5</f>
        <v>316.7052558462607</v>
      </c>
      <c r="AB5" s="38">
        <f>1200/(AC5/AE5)</f>
        <v>166.7052558462607</v>
      </c>
      <c r="AC5" s="44">
        <v>43.19</v>
      </c>
      <c r="AD5" s="50">
        <f>100/4*AE5</f>
        <v>150</v>
      </c>
      <c r="AE5" s="52">
        <v>6</v>
      </c>
      <c r="AF5" s="73"/>
      <c r="AG5" s="48">
        <f>AH5+AJ5</f>
        <v>298.76033057851237</v>
      </c>
      <c r="AH5" s="38">
        <f>1200/(AI5/AK5)</f>
        <v>148.7603305785124</v>
      </c>
      <c r="AI5" s="44">
        <v>48.4</v>
      </c>
      <c r="AJ5" s="50">
        <f>100/4*AK5</f>
        <v>150</v>
      </c>
      <c r="AK5" s="52">
        <v>6</v>
      </c>
      <c r="AL5" s="43" t="s">
        <v>110</v>
      </c>
      <c r="AM5" s="48">
        <f>(AN5+AP5)*0.5</f>
        <v>300.5837657524092</v>
      </c>
      <c r="AN5" s="38">
        <f>1200/(AO5/AQ5)</f>
        <v>326.1675315048184</v>
      </c>
      <c r="AO5" s="44">
        <v>40.47</v>
      </c>
      <c r="AP5" s="50">
        <f>100/4*AQ5</f>
        <v>275</v>
      </c>
      <c r="AQ5" s="52">
        <v>11</v>
      </c>
      <c r="AR5" s="73"/>
      <c r="AS5" s="48">
        <f>(AT5+AV5)*0.24</f>
        <v>294.96774193548384</v>
      </c>
      <c r="AT5" s="38">
        <f>1200/(AU5/AW5)</f>
        <v>929.0322580645161</v>
      </c>
      <c r="AU5" s="44">
        <v>15.5</v>
      </c>
      <c r="AV5" s="50">
        <f>100/4*AW5</f>
        <v>300</v>
      </c>
      <c r="AW5" s="52">
        <v>12</v>
      </c>
      <c r="AX5" s="73"/>
      <c r="AY5" s="48">
        <v>0</v>
      </c>
      <c r="AZ5" s="38" t="s">
        <v>165</v>
      </c>
      <c r="BA5" s="44" t="s">
        <v>165</v>
      </c>
      <c r="BB5" s="50" t="s">
        <v>165</v>
      </c>
      <c r="BC5" s="52" t="s">
        <v>165</v>
      </c>
    </row>
    <row r="6" spans="1:55" s="101" customFormat="1" ht="12.75">
      <c r="A6" s="82" t="s">
        <v>34</v>
      </c>
      <c r="B6" s="43" t="s">
        <v>101</v>
      </c>
      <c r="C6" s="37" t="s">
        <v>4</v>
      </c>
      <c r="D6" s="37" t="s">
        <v>5</v>
      </c>
      <c r="E6" s="46">
        <f>F6*(I6+O6+U6+AA6+AG6+AM6+AS6+AY6)</f>
        <v>2155.4261942884227</v>
      </c>
      <c r="F6" s="44">
        <f>IF(D6="MDR",1.3,0)+IF(D6="D12",1.19,0)+IF(D6="D14",1.13,0)+IF(D6="D16",1.08,0)+IF(D6="D19",1.04,0)+IF(D6="D20",1.02,0)+IF(D6="D35",1.1,0)+IF(D6="D50",1.16,0)+IF(D6="M12",1.13,0)+IF(D6="M14",1.08,0)+IF(D6="M16",1.05,0)+IF(D6="M19",1.01,0)+IF(D6="M20",1,0)+IF(D6="M40",1.04,0)+IF(D6="M50",1.07,0)</f>
        <v>1.01</v>
      </c>
      <c r="G6" s="45">
        <f>IF(I6&gt;0,1,0)+IF(O6&gt;0,1,0)+IF(U6&gt;0,1,0)+IF(AA6&gt;0,1,0)+IF(AG6&gt;0,1,0)+IF(AM6&gt;0,1,0)+IF(AS6&gt;0,1,0)+IF(AY6&gt;0,1,0)</f>
        <v>7</v>
      </c>
      <c r="H6" s="38">
        <f>E6/G6</f>
        <v>307.91802775548894</v>
      </c>
      <c r="I6" s="48">
        <f>J6+L6</f>
        <v>302.28426395939084</v>
      </c>
      <c r="J6" s="38">
        <f>1200/(K6/M6)</f>
        <v>152.28426395939087</v>
      </c>
      <c r="K6" s="44">
        <v>47.28</v>
      </c>
      <c r="L6" s="50">
        <f>100/4*M6</f>
        <v>150</v>
      </c>
      <c r="M6" s="51">
        <v>6</v>
      </c>
      <c r="N6" s="45"/>
      <c r="O6" s="48">
        <f>P6+R6</f>
        <v>214.06041264657858</v>
      </c>
      <c r="P6" s="38">
        <f>1200/(Q6/S6)</f>
        <v>89.0604126465786</v>
      </c>
      <c r="Q6" s="44">
        <v>67.37</v>
      </c>
      <c r="R6" s="50">
        <f>100/4*S6</f>
        <v>125</v>
      </c>
      <c r="S6" s="51">
        <v>5</v>
      </c>
      <c r="T6" s="38"/>
      <c r="U6" s="48">
        <v>0</v>
      </c>
      <c r="V6" s="38" t="s">
        <v>165</v>
      </c>
      <c r="W6" s="44" t="s">
        <v>165</v>
      </c>
      <c r="X6" s="50" t="s">
        <v>165</v>
      </c>
      <c r="Y6" s="52" t="s">
        <v>165</v>
      </c>
      <c r="Z6" s="73"/>
      <c r="AA6" s="48">
        <f>AB6+AD6</f>
        <v>328.804347826087</v>
      </c>
      <c r="AB6" s="38">
        <f>1200/(AC6/AE6)</f>
        <v>203.80434782608697</v>
      </c>
      <c r="AC6" s="44">
        <v>29.44</v>
      </c>
      <c r="AD6" s="50">
        <f>100/4*AE6</f>
        <v>125</v>
      </c>
      <c r="AE6" s="52">
        <v>5</v>
      </c>
      <c r="AF6" s="73"/>
      <c r="AG6" s="48">
        <f>AH6+AJ6</f>
        <v>319.6512723845429</v>
      </c>
      <c r="AH6" s="38">
        <f>1200/(AI6/AK6)</f>
        <v>169.6512723845429</v>
      </c>
      <c r="AI6" s="44">
        <v>42.44</v>
      </c>
      <c r="AJ6" s="50">
        <f>100/4*AK6</f>
        <v>150</v>
      </c>
      <c r="AK6" s="52">
        <v>6</v>
      </c>
      <c r="AL6" s="43" t="s">
        <v>101</v>
      </c>
      <c r="AM6" s="48">
        <f>(AN6+AP6)*0.55</f>
        <v>356.0454866008463</v>
      </c>
      <c r="AN6" s="38">
        <f>1200/(AO6/AQ6)</f>
        <v>372.3554301833568</v>
      </c>
      <c r="AO6" s="44">
        <v>35.45</v>
      </c>
      <c r="AP6" s="50">
        <f>100/4*AQ6</f>
        <v>275</v>
      </c>
      <c r="AQ6" s="52">
        <v>11</v>
      </c>
      <c r="AR6" s="73"/>
      <c r="AS6" s="48">
        <f>(AT6+AV6)*0.24</f>
        <v>351.6116504854369</v>
      </c>
      <c r="AT6" s="38">
        <f>1200/(AU6/AW6)</f>
        <v>1165.0485436893205</v>
      </c>
      <c r="AU6" s="44">
        <v>12.36</v>
      </c>
      <c r="AV6" s="50">
        <f>100/4*AW6</f>
        <v>300</v>
      </c>
      <c r="AW6" s="52">
        <v>12</v>
      </c>
      <c r="AX6" s="73"/>
      <c r="AY6" s="48">
        <f>(AZ6+BB6)</f>
        <v>261.62790697674416</v>
      </c>
      <c r="AZ6" s="38">
        <f>1200/(BA6/BC6)</f>
        <v>111.62790697674419</v>
      </c>
      <c r="BA6" s="44">
        <v>64.5</v>
      </c>
      <c r="BB6" s="50">
        <f>100/4*BC6</f>
        <v>150</v>
      </c>
      <c r="BC6" s="51">
        <v>6</v>
      </c>
    </row>
    <row r="7" spans="1:55" s="101" customFormat="1" ht="12.75">
      <c r="A7" s="82" t="s">
        <v>35</v>
      </c>
      <c r="B7" s="43" t="s">
        <v>26</v>
      </c>
      <c r="C7" s="37" t="s">
        <v>27</v>
      </c>
      <c r="D7" s="37" t="s">
        <v>28</v>
      </c>
      <c r="E7" s="46">
        <f>F7*(I7+O7+U7+AA7+AG7+AM7+AS7+AY7)</f>
        <v>2046.3241796271034</v>
      </c>
      <c r="F7" s="44">
        <f>IF(D7="MDR",1.3,0)+IF(D7="D12",1.19,0)+IF(D7="D14",1.13,0)+IF(D7="D16",1.08,0)+IF(D7="D19",1.04,0)+IF(D7="D20",1.02,0)+IF(D7="D35",1.1,0)+IF(D7="D50",1.16,0)+IF(D7="M12",1.13,0)+IF(D7="M14",1.08,0)+IF(D7="M16",1.05,0)+IF(D7="M19",1.01,0)+IF(D7="M20",1,0)+IF(D7="M40",1.04,0)+IF(D7="M50",1.07,0)</f>
        <v>1.07</v>
      </c>
      <c r="G7" s="45">
        <f>IF(I7&gt;0,1,0)+IF(O7&gt;0,1,0)+IF(U7&gt;0,1,0)+IF(AA7&gt;0,1,0)+IF(AG7&gt;0,1,0)+IF(AM7&gt;0,1,0)+IF(AS7&gt;0,1,0)+IF(AY7&gt;0,1,0)</f>
        <v>7</v>
      </c>
      <c r="H7" s="38">
        <f>E7/G7</f>
        <v>292.33202566101477</v>
      </c>
      <c r="I7" s="48">
        <f>J7+L7</f>
        <v>265.62550184679617</v>
      </c>
      <c r="J7" s="38">
        <f>1200/(K7/M7)</f>
        <v>115.6255018467962</v>
      </c>
      <c r="K7" s="44">
        <v>62.27</v>
      </c>
      <c r="L7" s="50">
        <f>100/4*M7</f>
        <v>150</v>
      </c>
      <c r="M7" s="51">
        <v>6</v>
      </c>
      <c r="N7" s="45"/>
      <c r="O7" s="48">
        <f>P7+R7</f>
        <v>244.3519853230245</v>
      </c>
      <c r="P7" s="38">
        <f>1200/(Q7/S7)</f>
        <v>94.35198532302451</v>
      </c>
      <c r="Q7" s="44">
        <v>76.31</v>
      </c>
      <c r="R7" s="50">
        <f>100/4*S7</f>
        <v>150</v>
      </c>
      <c r="S7" s="52">
        <v>6</v>
      </c>
      <c r="T7" s="38"/>
      <c r="U7" s="48">
        <v>0</v>
      </c>
      <c r="V7" s="38" t="s">
        <v>165</v>
      </c>
      <c r="W7" s="44" t="s">
        <v>165</v>
      </c>
      <c r="X7" s="50" t="s">
        <v>165</v>
      </c>
      <c r="Y7" s="52" t="s">
        <v>165</v>
      </c>
      <c r="Z7" s="73"/>
      <c r="AA7" s="48">
        <f>AB7+AD7</f>
        <v>302.4777636594663</v>
      </c>
      <c r="AB7" s="38">
        <f>1200/(AC7/AE7)</f>
        <v>152.47776365946632</v>
      </c>
      <c r="AC7" s="44">
        <v>47.22</v>
      </c>
      <c r="AD7" s="50">
        <f>100/4*AE7</f>
        <v>150</v>
      </c>
      <c r="AE7" s="52">
        <v>6</v>
      </c>
      <c r="AF7" s="73"/>
      <c r="AG7" s="48">
        <f>AH7+AJ7</f>
        <v>260.1085792934699</v>
      </c>
      <c r="AH7" s="38">
        <f>1200/(AI7/AK7)</f>
        <v>110.10857929346994</v>
      </c>
      <c r="AI7" s="44">
        <v>65.39</v>
      </c>
      <c r="AJ7" s="50">
        <f>100/4*AK7</f>
        <v>150</v>
      </c>
      <c r="AK7" s="52">
        <v>6</v>
      </c>
      <c r="AL7" s="43" t="s">
        <v>26</v>
      </c>
      <c r="AM7" s="48">
        <f>AVERAGE(I7,O7,AA7,AG7,AS7)</f>
        <v>274.20765462219225</v>
      </c>
      <c r="AN7" s="38" t="s">
        <v>257</v>
      </c>
      <c r="AO7" s="44" t="s">
        <v>257</v>
      </c>
      <c r="AP7" s="50" t="s">
        <v>257</v>
      </c>
      <c r="AQ7" s="52" t="s">
        <v>257</v>
      </c>
      <c r="AR7" s="73"/>
      <c r="AS7" s="48">
        <f>(AT7+AV7)*0.24</f>
        <v>298.47444298820443</v>
      </c>
      <c r="AT7" s="38">
        <f>1200/(AU7/AW7)</f>
        <v>943.6435124508519</v>
      </c>
      <c r="AU7" s="44">
        <v>15.26</v>
      </c>
      <c r="AV7" s="50">
        <f>100/4*AW7</f>
        <v>300</v>
      </c>
      <c r="AW7" s="52">
        <v>12</v>
      </c>
      <c r="AX7" s="73"/>
      <c r="AY7" s="48">
        <f>(AZ7+BB7)</f>
        <v>267.2065765912421</v>
      </c>
      <c r="AZ7" s="38">
        <f>1200/(BA7/BC7)</f>
        <v>117.20657659124207</v>
      </c>
      <c r="BA7" s="44">
        <v>61.43</v>
      </c>
      <c r="BB7" s="50">
        <f>100/4*BC7</f>
        <v>150</v>
      </c>
      <c r="BC7" s="51">
        <v>6</v>
      </c>
    </row>
    <row r="8" spans="1:55" s="101" customFormat="1" ht="12.75">
      <c r="A8" s="82" t="s">
        <v>36</v>
      </c>
      <c r="B8" s="43" t="s">
        <v>80</v>
      </c>
      <c r="C8" s="37" t="s">
        <v>83</v>
      </c>
      <c r="D8" s="37" t="s">
        <v>10</v>
      </c>
      <c r="E8" s="46">
        <f>F8*(I8+O8+U8+AA8+AG8+AM8+AS8+AY8)</f>
        <v>1927.1411435065347</v>
      </c>
      <c r="F8" s="44">
        <f>IF(D8="MDR",1.3,0)+IF(D8="D12",1.19,0)+IF(D8="D14",1.13,0)+IF(D8="D16",1.08,0)+IF(D8="D19",1.04,0)+IF(D8="D20",1.02,0)+IF(D8="D35",1.1,0)+IF(D8="D50",1.16,0)+IF(D8="M12",1.13,0)+IF(D8="M14",1.08,0)+IF(D8="M16",1.05,0)+IF(D8="M19",1.01,0)+IF(D8="M20",1,0)+IF(D8="M40",1.04,0)+IF(D8="M50",1.07,0)</f>
        <v>1.04</v>
      </c>
      <c r="G8" s="45">
        <f>IF(I8&gt;0,1,0)+IF(O8&gt;0,1,0)+IF(U8&gt;0,1,0)+IF(AA8&gt;0,1,0)+IF(AG8&gt;0,1,0)+IF(AM8&gt;0,1,0)+IF(AS8&gt;0,1,0)+IF(AY8&gt;0,1,0)</f>
        <v>7</v>
      </c>
      <c r="H8" s="38">
        <f>E8/G8</f>
        <v>275.30587764379067</v>
      </c>
      <c r="I8" s="48">
        <f>J8+L8</f>
        <v>255.23238819058753</v>
      </c>
      <c r="J8" s="38">
        <f>1200/(K8/M8)</f>
        <v>105.23238819058754</v>
      </c>
      <c r="K8" s="44">
        <v>68.42</v>
      </c>
      <c r="L8" s="50">
        <f>100/4*M8</f>
        <v>150</v>
      </c>
      <c r="M8" s="51">
        <v>6</v>
      </c>
      <c r="N8" s="45"/>
      <c r="O8" s="48">
        <f>P8+R8</f>
        <v>280.31674208144796</v>
      </c>
      <c r="P8" s="38">
        <f>1200/(Q8/S8)</f>
        <v>130.31674208144796</v>
      </c>
      <c r="Q8" s="44">
        <v>55.25</v>
      </c>
      <c r="R8" s="50">
        <f>100/4*S8</f>
        <v>150</v>
      </c>
      <c r="S8" s="51">
        <v>6</v>
      </c>
      <c r="T8" s="38"/>
      <c r="U8" s="48">
        <f>V8+X8</f>
        <v>242.97520661157026</v>
      </c>
      <c r="V8" s="38">
        <f>1200/(W8/Y8)</f>
        <v>92.97520661157026</v>
      </c>
      <c r="W8" s="44">
        <v>77.44</v>
      </c>
      <c r="X8" s="50">
        <f>100/4*Y8</f>
        <v>150</v>
      </c>
      <c r="Y8" s="52">
        <v>6</v>
      </c>
      <c r="Z8" s="73"/>
      <c r="AA8" s="48">
        <f>AB8+AD8</f>
        <v>282.3042998897464</v>
      </c>
      <c r="AB8" s="38">
        <f>1200/(AC8/AE8)</f>
        <v>132.3042998897464</v>
      </c>
      <c r="AC8" s="44">
        <v>54.42</v>
      </c>
      <c r="AD8" s="50">
        <f>100/4*AE8</f>
        <v>150</v>
      </c>
      <c r="AE8" s="52">
        <v>6</v>
      </c>
      <c r="AF8" s="73"/>
      <c r="AG8" s="48">
        <f>AH8+AJ8</f>
        <v>262.07970112079704</v>
      </c>
      <c r="AH8" s="38">
        <f>1200/(AI8/AK8)</f>
        <v>112.07970112079703</v>
      </c>
      <c r="AI8" s="44">
        <v>64.24</v>
      </c>
      <c r="AJ8" s="50">
        <f>100/4*AK8</f>
        <v>150</v>
      </c>
      <c r="AK8" s="52">
        <v>6</v>
      </c>
      <c r="AL8" s="43" t="s">
        <v>80</v>
      </c>
      <c r="AM8" s="48">
        <f>(AN8+AP8)*0.5</f>
        <v>240.08004351880635</v>
      </c>
      <c r="AN8" s="38">
        <f>1200/(AO8/AQ8)</f>
        <v>205.16008703761267</v>
      </c>
      <c r="AO8" s="44">
        <v>64.34</v>
      </c>
      <c r="AP8" s="50">
        <f>100/4*AQ8</f>
        <v>275</v>
      </c>
      <c r="AQ8" s="52">
        <v>11</v>
      </c>
      <c r="AR8" s="73"/>
      <c r="AS8" s="48">
        <f>(AT8+AV8)*0.24</f>
        <v>290.03194888178916</v>
      </c>
      <c r="AT8" s="38">
        <f>1200/(AU8/AW8)</f>
        <v>958.4664536741215</v>
      </c>
      <c r="AU8" s="44">
        <v>12.52</v>
      </c>
      <c r="AV8" s="50">
        <f>100/4*AW8</f>
        <v>250</v>
      </c>
      <c r="AW8" s="52">
        <v>10</v>
      </c>
      <c r="AX8" s="73"/>
      <c r="AY8" s="48">
        <v>0</v>
      </c>
      <c r="AZ8" s="38" t="s">
        <v>165</v>
      </c>
      <c r="BA8" s="44" t="s">
        <v>165</v>
      </c>
      <c r="BB8" s="50" t="s">
        <v>165</v>
      </c>
      <c r="BC8" s="52" t="s">
        <v>165</v>
      </c>
    </row>
    <row r="9" spans="1:55" s="101" customFormat="1" ht="12.75">
      <c r="A9" s="82" t="s">
        <v>37</v>
      </c>
      <c r="B9" s="43" t="s">
        <v>75</v>
      </c>
      <c r="C9" s="37" t="s">
        <v>77</v>
      </c>
      <c r="D9" s="37" t="s">
        <v>31</v>
      </c>
      <c r="E9" s="46">
        <f>F9*(I9+O9+U9+AA9+AG9+AM9+AS9+AY9)</f>
        <v>1908.2025398001076</v>
      </c>
      <c r="F9" s="44">
        <f>IF(D9="MDR",1.3,0)+IF(D9="D12",1.19,0)+IF(D9="D14",1.13,0)+IF(D9="D16",1.08,0)+IF(D9="D19",1.04,0)+IF(D9="D20",1.02,0)+IF(D9="D35",1.1,0)+IF(D9="D50",1.16,0)+IF(D9="M12",1.13,0)+IF(D9="M14",1.08,0)+IF(D9="M16",1.05,0)+IF(D9="M19",1.01,0)+IF(D9="M20",1,0)+IF(D9="M40",1.04,0)+IF(D9="M50",1.07,0)</f>
        <v>1.08</v>
      </c>
      <c r="G9" s="45">
        <f>IF(I9&gt;0,1,0)+IF(O9&gt;0,1,0)+IF(U9&gt;0,1,0)+IF(AA9&gt;0,1,0)+IF(AG9&gt;0,1,0)+IF(AM9&gt;0,1,0)+IF(AS9&gt;0,1,0)+IF(AY9&gt;0,1,0)</f>
        <v>7</v>
      </c>
      <c r="H9" s="38">
        <f>E9/G9</f>
        <v>272.6003628285868</v>
      </c>
      <c r="I9" s="48">
        <f>J9+L9</f>
        <v>291.2350597609562</v>
      </c>
      <c r="J9" s="38">
        <f>1200/(K9/M9)</f>
        <v>191.23505976095618</v>
      </c>
      <c r="K9" s="44">
        <v>25.1</v>
      </c>
      <c r="L9" s="50">
        <f>100/4*M9</f>
        <v>100</v>
      </c>
      <c r="M9" s="51">
        <v>4</v>
      </c>
      <c r="N9" s="45"/>
      <c r="O9" s="48">
        <f>P9+R9</f>
        <v>222.44897959183675</v>
      </c>
      <c r="P9" s="38">
        <f>1200/(Q9/S9)</f>
        <v>122.44897959183673</v>
      </c>
      <c r="Q9" s="44">
        <v>39.2</v>
      </c>
      <c r="R9" s="50">
        <f>100/4*S9</f>
        <v>100</v>
      </c>
      <c r="S9" s="51">
        <v>4</v>
      </c>
      <c r="T9" s="38"/>
      <c r="U9" s="48">
        <v>0</v>
      </c>
      <c r="V9" s="38" t="s">
        <v>165</v>
      </c>
      <c r="W9" s="44" t="s">
        <v>165</v>
      </c>
      <c r="X9" s="50" t="s">
        <v>165</v>
      </c>
      <c r="Y9" s="52" t="s">
        <v>165</v>
      </c>
      <c r="Z9" s="73"/>
      <c r="AA9" s="48">
        <f>AB9+AD9</f>
        <v>269.6712619300106</v>
      </c>
      <c r="AB9" s="38">
        <f>1200/(AC9/AE9)</f>
        <v>169.67126193001062</v>
      </c>
      <c r="AC9" s="44">
        <v>28.29</v>
      </c>
      <c r="AD9" s="50">
        <f>100/4*AE9</f>
        <v>100</v>
      </c>
      <c r="AE9" s="52">
        <v>4</v>
      </c>
      <c r="AF9" s="73"/>
      <c r="AG9" s="48">
        <f>AH9+AJ9</f>
        <v>249.76599063962558</v>
      </c>
      <c r="AH9" s="38">
        <f>1200/(AI9/AK9)</f>
        <v>149.76599063962558</v>
      </c>
      <c r="AI9" s="44">
        <v>32.05</v>
      </c>
      <c r="AJ9" s="50">
        <f>100/4*AK9</f>
        <v>100</v>
      </c>
      <c r="AK9" s="52">
        <v>4</v>
      </c>
      <c r="AL9" s="43" t="s">
        <v>75</v>
      </c>
      <c r="AM9" s="48">
        <f>(AN9+AP9)*0.5</f>
        <v>275.0837427422956</v>
      </c>
      <c r="AN9" s="38">
        <f>1200/(AO9/AQ9)</f>
        <v>375.1674854845913</v>
      </c>
      <c r="AO9" s="44">
        <v>22.39</v>
      </c>
      <c r="AP9" s="50">
        <f>100/4*AQ9</f>
        <v>175</v>
      </c>
      <c r="AQ9" s="52">
        <v>7</v>
      </c>
      <c r="AR9" s="73"/>
      <c r="AS9" s="48">
        <f>(AT9+AV9)*0.24</f>
        <v>218.66666666666666</v>
      </c>
      <c r="AT9" s="38">
        <f>1200/(AU9/AW9)</f>
        <v>711.1111111111111</v>
      </c>
      <c r="AU9" s="44">
        <v>13.5</v>
      </c>
      <c r="AV9" s="50">
        <f>100/4*AW9</f>
        <v>200</v>
      </c>
      <c r="AW9" s="52">
        <v>8</v>
      </c>
      <c r="AX9" s="73"/>
      <c r="AY9" s="48">
        <f>(AZ9+BB9)</f>
        <v>239.9825021872266</v>
      </c>
      <c r="AZ9" s="38">
        <f>1200/(BA9/BC9)</f>
        <v>139.9825021872266</v>
      </c>
      <c r="BA9" s="44">
        <v>34.29</v>
      </c>
      <c r="BB9" s="50">
        <f>100/4*BC9</f>
        <v>100</v>
      </c>
      <c r="BC9" s="51">
        <v>4</v>
      </c>
    </row>
    <row r="10" spans="1:55" s="101" customFormat="1" ht="12.75">
      <c r="A10" s="82" t="s">
        <v>38</v>
      </c>
      <c r="B10" s="43" t="s">
        <v>88</v>
      </c>
      <c r="C10" s="37" t="s">
        <v>91</v>
      </c>
      <c r="D10" s="37" t="s">
        <v>65</v>
      </c>
      <c r="E10" s="46">
        <f>F10*(I10+O10+U10+AA10+AG10+AM10+AS10+AY10)</f>
        <v>1895.9681701967795</v>
      </c>
      <c r="F10" s="44">
        <f>IF(D10="MDR",1.3,0)+IF(D10="D12",1.19,0)+IF(D10="D14",1.13,0)+IF(D10="D16",1.08,0)+IF(D10="D19",1.04,0)+IF(D10="D20",1.02,0)+IF(D10="D35",1.1,0)+IF(D10="D50",1.16,0)+IF(D10="M12",1.13,0)+IF(D10="M14",1.08,0)+IF(D10="M16",1.05,0)+IF(D10="M19",1.01,0)+IF(D10="M20",1,0)+IF(D10="M40",1.04,0)+IF(D10="M50",1.07,0)</f>
        <v>1.1</v>
      </c>
      <c r="G10" s="45">
        <f>IF(I10&gt;0,1,0)+IF(O10&gt;0,1,0)+IF(U10&gt;0,1,0)+IF(AA10&gt;0,1,0)+IF(AG10&gt;0,1,0)+IF(AM10&gt;0,1,0)+IF(AS10&gt;0,1,0)+IF(AY10&gt;0,1,0)</f>
        <v>8</v>
      </c>
      <c r="H10" s="38">
        <f>E10/G10</f>
        <v>236.99602127459744</v>
      </c>
      <c r="I10" s="48">
        <f>J10+L10</f>
        <v>192.04218600191754</v>
      </c>
      <c r="J10" s="38">
        <f>1200/(K10/M10)</f>
        <v>92.04218600191754</v>
      </c>
      <c r="K10" s="44">
        <v>52.15</v>
      </c>
      <c r="L10" s="50">
        <f>100/4*M10</f>
        <v>100</v>
      </c>
      <c r="M10" s="51">
        <v>4</v>
      </c>
      <c r="N10" s="45"/>
      <c r="O10" s="48">
        <f>P10+R10</f>
        <v>264.08205841446454</v>
      </c>
      <c r="P10" s="38">
        <f>1200/(Q10/S10)</f>
        <v>139.08205841446454</v>
      </c>
      <c r="Q10" s="44">
        <v>43.14</v>
      </c>
      <c r="R10" s="50">
        <f>100/4*S10</f>
        <v>125</v>
      </c>
      <c r="S10" s="51">
        <v>5</v>
      </c>
      <c r="T10" s="45"/>
      <c r="U10" s="48">
        <f>V10+X10</f>
        <v>206.74386920980925</v>
      </c>
      <c r="V10" s="38">
        <f>1200/(W10/Y10)</f>
        <v>81.74386920980926</v>
      </c>
      <c r="W10" s="44">
        <v>73.4</v>
      </c>
      <c r="X10" s="50">
        <f>100/4*Y10</f>
        <v>125</v>
      </c>
      <c r="Y10" s="52">
        <v>5</v>
      </c>
      <c r="Z10" s="73"/>
      <c r="AA10" s="48">
        <f>AB10+AD10</f>
        <v>227.77492291880782</v>
      </c>
      <c r="AB10" s="38">
        <f>1200/(AC10/AE10)</f>
        <v>102.7749229188078</v>
      </c>
      <c r="AC10" s="44">
        <v>58.38</v>
      </c>
      <c r="AD10" s="50">
        <f>100/4*AE10</f>
        <v>125</v>
      </c>
      <c r="AE10" s="52">
        <v>5</v>
      </c>
      <c r="AF10" s="73"/>
      <c r="AG10" s="48">
        <f>AH10+AJ10</f>
        <v>193.91007235557598</v>
      </c>
      <c r="AH10" s="38">
        <f>1200/(AI10/AK10)</f>
        <v>68.91007235557598</v>
      </c>
      <c r="AI10" s="44">
        <v>87.07</v>
      </c>
      <c r="AJ10" s="50">
        <f>100/4*AK10</f>
        <v>125</v>
      </c>
      <c r="AK10" s="52">
        <v>5</v>
      </c>
      <c r="AL10" s="43" t="s">
        <v>88</v>
      </c>
      <c r="AM10" s="48">
        <f>(AN10+AP10)*0.5</f>
        <v>206.31229235880397</v>
      </c>
      <c r="AN10" s="38">
        <f>1200/(AO10/AQ10)</f>
        <v>212.62458471760797</v>
      </c>
      <c r="AO10" s="44">
        <v>45.15</v>
      </c>
      <c r="AP10" s="50">
        <f>100/4*AQ10</f>
        <v>200</v>
      </c>
      <c r="AQ10" s="52">
        <v>8</v>
      </c>
      <c r="AR10" s="73"/>
      <c r="AS10" s="48">
        <f>(AT10+AV10)*0.24</f>
        <v>217.29109776078647</v>
      </c>
      <c r="AT10" s="38">
        <f>1200/(AU10/AW10)</f>
        <v>655.379574003277</v>
      </c>
      <c r="AU10" s="44">
        <v>18.31</v>
      </c>
      <c r="AV10" s="50">
        <f>100/4*AW10</f>
        <v>250</v>
      </c>
      <c r="AW10" s="52">
        <v>10</v>
      </c>
      <c r="AX10" s="73"/>
      <c r="AY10" s="48">
        <f>AVERAGE(AS10,AM10,AG10,AA10,U10,O10,I10)</f>
        <v>215.45092843145224</v>
      </c>
      <c r="AZ10" s="38" t="s">
        <v>257</v>
      </c>
      <c r="BA10" s="44" t="s">
        <v>257</v>
      </c>
      <c r="BB10" s="50" t="s">
        <v>257</v>
      </c>
      <c r="BC10" s="51" t="s">
        <v>257</v>
      </c>
    </row>
    <row r="11" spans="1:55" s="73" customFormat="1" ht="12.75">
      <c r="A11" s="82" t="s">
        <v>39</v>
      </c>
      <c r="B11" s="43" t="s">
        <v>90</v>
      </c>
      <c r="C11" s="37" t="s">
        <v>93</v>
      </c>
      <c r="D11" s="37" t="s">
        <v>65</v>
      </c>
      <c r="E11" s="46">
        <f>F11*(I11+O11+U11+AA11+AG11+AM11+AS11+AY11)</f>
        <v>1801.174060400228</v>
      </c>
      <c r="F11" s="44">
        <f>IF(D11="MDR",1.3,0)+IF(D11="D12",1.19,0)+IF(D11="D14",1.13,0)+IF(D11="D16",1.08,0)+IF(D11="D19",1.04,0)+IF(D11="D20",1.02,0)+IF(D11="D35",1.1,0)+IF(D11="D50",1.16,0)+IF(D11="M12",1.13,0)+IF(D11="M14",1.08,0)+IF(D11="M16",1.05,0)+IF(D11="M19",1.01,0)+IF(D11="M20",1,0)+IF(D11="M40",1.04,0)+IF(D11="M50",1.07,0)</f>
        <v>1.1</v>
      </c>
      <c r="G11" s="45">
        <f>IF(I11&gt;0,1,0)+IF(O11&gt;0,1,0)+IF(U11&gt;0,1,0)+IF(AA11&gt;0,1,0)+IF(AG11&gt;0,1,0)+IF(AM11&gt;0,1,0)+IF(AS11&gt;0,1,0)+IF(AY11&gt;0,1,0)</f>
        <v>7</v>
      </c>
      <c r="H11" s="38">
        <f>E11/G11</f>
        <v>257.3105800571754</v>
      </c>
      <c r="I11" s="48">
        <f>J11+L11</f>
        <v>170.31936712569586</v>
      </c>
      <c r="J11" s="38">
        <f>1200/(K11/M11)</f>
        <v>70.31936712569586</v>
      </c>
      <c r="K11" s="44">
        <v>68.26</v>
      </c>
      <c r="L11" s="50">
        <f>100/4*M11</f>
        <v>100</v>
      </c>
      <c r="M11" s="51">
        <v>4</v>
      </c>
      <c r="N11" s="45"/>
      <c r="O11" s="48">
        <v>0</v>
      </c>
      <c r="P11" s="38" t="s">
        <v>165</v>
      </c>
      <c r="Q11" s="44" t="s">
        <v>165</v>
      </c>
      <c r="R11" s="50" t="s">
        <v>165</v>
      </c>
      <c r="S11" s="52" t="s">
        <v>165</v>
      </c>
      <c r="T11" s="45"/>
      <c r="U11" s="48">
        <f>V11+X11</f>
        <v>184.06093119401515</v>
      </c>
      <c r="V11" s="38">
        <f>1200/(W11/Y11)</f>
        <v>59.060931194015154</v>
      </c>
      <c r="W11" s="44">
        <v>101.59</v>
      </c>
      <c r="X11" s="50">
        <f>100/4*Y11</f>
        <v>125</v>
      </c>
      <c r="Y11" s="52">
        <v>5</v>
      </c>
      <c r="AA11" s="48">
        <f>AB11+AD11</f>
        <v>260.6545331223152</v>
      </c>
      <c r="AB11" s="38">
        <f>1200/(AC11/AE11)</f>
        <v>135.65453312231517</v>
      </c>
      <c r="AC11" s="44">
        <v>44.23</v>
      </c>
      <c r="AD11" s="50">
        <f>100/4*AE11</f>
        <v>125</v>
      </c>
      <c r="AE11" s="52">
        <v>5</v>
      </c>
      <c r="AG11" s="48">
        <f>AH11+AJ11</f>
        <v>278.5312180143296</v>
      </c>
      <c r="AH11" s="38">
        <f>1200/(AI11/AK11)</f>
        <v>153.5312180143296</v>
      </c>
      <c r="AI11" s="44">
        <v>39.08</v>
      </c>
      <c r="AJ11" s="50">
        <f>100/4*AK11</f>
        <v>125</v>
      </c>
      <c r="AK11" s="52">
        <v>5</v>
      </c>
      <c r="AL11" s="43" t="s">
        <v>90</v>
      </c>
      <c r="AM11" s="48">
        <f>(AN11+AP11)*0.5</f>
        <v>256.8464314354451</v>
      </c>
      <c r="AN11" s="38">
        <f>1200/(AO11/AQ11)</f>
        <v>288.69286287089017</v>
      </c>
      <c r="AO11" s="44">
        <v>37.41</v>
      </c>
      <c r="AP11" s="50">
        <f>100/4*AQ11</f>
        <v>225</v>
      </c>
      <c r="AQ11" s="52">
        <v>9</v>
      </c>
      <c r="AS11" s="48">
        <f>AVERAGE(AM11,AG11,AA11,U11,I11)</f>
        <v>230.08249617836017</v>
      </c>
      <c r="AT11" s="38" t="s">
        <v>257</v>
      </c>
      <c r="AU11" s="44" t="s">
        <v>257</v>
      </c>
      <c r="AV11" s="50" t="s">
        <v>257</v>
      </c>
      <c r="AW11" s="52" t="s">
        <v>257</v>
      </c>
      <c r="AY11" s="48">
        <f>(AZ11+BB11)</f>
        <v>256.93598693004606</v>
      </c>
      <c r="AZ11" s="38">
        <f>1200/(BA11/BC11)</f>
        <v>106.93598693004606</v>
      </c>
      <c r="BA11" s="44">
        <v>67.33</v>
      </c>
      <c r="BB11" s="50">
        <f>100/4*BC11</f>
        <v>150</v>
      </c>
      <c r="BC11" s="51">
        <v>6</v>
      </c>
    </row>
    <row r="12" spans="1:55" s="73" customFormat="1" ht="12.75">
      <c r="A12" s="82" t="s">
        <v>40</v>
      </c>
      <c r="B12" s="43" t="s">
        <v>186</v>
      </c>
      <c r="C12" s="37" t="s">
        <v>187</v>
      </c>
      <c r="D12" s="37" t="s">
        <v>28</v>
      </c>
      <c r="E12" s="46">
        <f>F12*(I12+O12+U12+AA12+AG12+AM12+AS12+AY12)</f>
        <v>1764.7468534078025</v>
      </c>
      <c r="F12" s="44">
        <f>IF(D12="MDR",1.3,0)+IF(D12="D12",1.19,0)+IF(D12="D14",1.13,0)+IF(D12="D16",1.08,0)+IF(D12="D19",1.04,0)+IF(D12="D20",1.02,0)+IF(D12="D35",1.1,0)+IF(D12="D50",1.16,0)+IF(D12="M12",1.13,0)+IF(D12="M14",1.08,0)+IF(D12="M16",1.05,0)+IF(D12="M19",1.01,0)+IF(D12="M20",1,0)+IF(D12="M40",1.04,0)+IF(D12="M50",1.07,0)</f>
        <v>1.07</v>
      </c>
      <c r="G12" s="45">
        <f>IF(I12&gt;0,1,0)+IF(O12&gt;0,1,0)+IF(U12&gt;0,1,0)+IF(AA12&gt;0,1,0)+IF(AG12&gt;0,1,0)+IF(AM12&gt;0,1,0)+IF(AS12&gt;0,1,0)+IF(AY12&gt;0,1,0)</f>
        <v>7</v>
      </c>
      <c r="H12" s="38">
        <f>E12/G12</f>
        <v>252.10669334397178</v>
      </c>
      <c r="I12" s="48">
        <f>J12+L12</f>
        <v>254.25716768027803</v>
      </c>
      <c r="J12" s="38">
        <f>1200/(K12/M12)</f>
        <v>104.25716768027802</v>
      </c>
      <c r="K12" s="44">
        <v>69.06</v>
      </c>
      <c r="L12" s="50">
        <f>100/4*M12</f>
        <v>150</v>
      </c>
      <c r="M12" s="52">
        <v>6</v>
      </c>
      <c r="N12" s="38"/>
      <c r="O12" s="48">
        <f>P12+R12</f>
        <v>244.4138473642801</v>
      </c>
      <c r="P12" s="38">
        <f>1200/(Q12/S12)</f>
        <v>94.41384736428009</v>
      </c>
      <c r="Q12" s="44">
        <v>76.26</v>
      </c>
      <c r="R12" s="50">
        <f>100/4*S12</f>
        <v>150</v>
      </c>
      <c r="S12" s="52">
        <v>6</v>
      </c>
      <c r="T12" s="45"/>
      <c r="U12" s="48">
        <f>AVERAGE(I12,O12,AM12,AS12)</f>
        <v>233.7558227779709</v>
      </c>
      <c r="V12" s="38" t="s">
        <v>308</v>
      </c>
      <c r="W12" s="44" t="s">
        <v>257</v>
      </c>
      <c r="X12" s="50" t="s">
        <v>257</v>
      </c>
      <c r="Y12" s="52" t="s">
        <v>257</v>
      </c>
      <c r="AA12" s="48">
        <v>0</v>
      </c>
      <c r="AB12" s="38" t="s">
        <v>165</v>
      </c>
      <c r="AC12" s="44" t="s">
        <v>165</v>
      </c>
      <c r="AD12" s="50" t="s">
        <v>165</v>
      </c>
      <c r="AE12" s="52" t="s">
        <v>165</v>
      </c>
      <c r="AG12" s="48">
        <f>AVERAGE(I12,O12,AM12,AS12)</f>
        <v>233.7558227779709</v>
      </c>
      <c r="AH12" s="38" t="s">
        <v>257</v>
      </c>
      <c r="AI12" s="44" t="s">
        <v>257</v>
      </c>
      <c r="AJ12" s="50" t="s">
        <v>257</v>
      </c>
      <c r="AK12" s="52" t="s">
        <v>257</v>
      </c>
      <c r="AL12" s="43" t="s">
        <v>186</v>
      </c>
      <c r="AM12" s="48">
        <f>(AN12+AP12)*0.5</f>
        <v>247.2621819391319</v>
      </c>
      <c r="AN12" s="38">
        <f>1200/(AO12/AQ12)</f>
        <v>219.52436387826376</v>
      </c>
      <c r="AO12" s="44">
        <v>60.13</v>
      </c>
      <c r="AP12" s="50">
        <f>100/4*AQ12</f>
        <v>275</v>
      </c>
      <c r="AQ12" s="52">
        <v>11</v>
      </c>
      <c r="AS12" s="48">
        <f>(AT12+AV12)*0.24</f>
        <v>189.0900941281936</v>
      </c>
      <c r="AT12" s="38">
        <f>1200/(AU12/AW12)</f>
        <v>537.8753922008068</v>
      </c>
      <c r="AU12" s="44">
        <v>22.31</v>
      </c>
      <c r="AV12" s="50">
        <f>100/4*AW12</f>
        <v>250</v>
      </c>
      <c r="AW12" s="52">
        <v>10</v>
      </c>
      <c r="AY12" s="48">
        <f>(AZ12+BB12)</f>
        <v>246.76118801236396</v>
      </c>
      <c r="AZ12" s="38">
        <f>1200/(BA12/BC12)</f>
        <v>96.76118801236395</v>
      </c>
      <c r="BA12" s="44">
        <v>74.41</v>
      </c>
      <c r="BB12" s="50">
        <f>100/4*BC12</f>
        <v>150</v>
      </c>
      <c r="BC12" s="51">
        <v>6</v>
      </c>
    </row>
    <row r="13" spans="1:55" s="73" customFormat="1" ht="12.75">
      <c r="A13" s="82" t="s">
        <v>41</v>
      </c>
      <c r="B13" s="92" t="s">
        <v>288</v>
      </c>
      <c r="C13" s="103" t="s">
        <v>271</v>
      </c>
      <c r="D13" s="93" t="s">
        <v>10</v>
      </c>
      <c r="E13" s="94">
        <f>F13*(I13+O13+U13+AA13+AG13+AM13+AS13+AY13)</f>
        <v>1506.2308263086318</v>
      </c>
      <c r="F13" s="95">
        <f>IF(D13="MDR",1.3,0)+IF(D13="D12",1.19,0)+IF(D13="D14",1.13,0)+IF(D13="D16",1.08,0)+IF(D13="D19",1.04,0)+IF(D13="D20",1.02,0)+IF(D13="D35",1.1,0)+IF(D13="D50",1.16,0)+IF(D13="M12",1.13,0)+IF(D13="M14",1.08,0)+IF(D13="M16",1.05,0)+IF(D13="M19",1.01,0)+IF(D13="M20",1,0)+IF(D13="M40",1.04,0)+IF(D13="M50",1.07,0)</f>
        <v>1.04</v>
      </c>
      <c r="G13" s="96">
        <f>IF(I13&gt;0,1,0)+IF(O13&gt;0,1,0)+IF(U13&gt;0,1,0)+IF(AA13&gt;0,1,0)+IF(AG13&gt;0,1,0)+IF(AM13&gt;0,1,0)+IF(AS13&gt;0,1,0)+IF(AY13&gt;0,1,0)</f>
        <v>6</v>
      </c>
      <c r="H13" s="97">
        <f>E13/G13</f>
        <v>251.03847105143862</v>
      </c>
      <c r="I13" s="98">
        <f>J13+L13</f>
        <v>262.3946300343428</v>
      </c>
      <c r="J13" s="97">
        <f>1200/(K13/M13)</f>
        <v>112.3946300343428</v>
      </c>
      <c r="K13" s="95">
        <v>64.06</v>
      </c>
      <c r="L13" s="99">
        <f>100/4*M13</f>
        <v>150</v>
      </c>
      <c r="M13" s="104">
        <v>6</v>
      </c>
      <c r="N13" s="97"/>
      <c r="O13" s="98">
        <f>P13+R13</f>
        <v>267.0541375386116</v>
      </c>
      <c r="P13" s="97">
        <f>1200/(Q13/S13)</f>
        <v>117.0541375386116</v>
      </c>
      <c r="Q13" s="95">
        <v>61.51</v>
      </c>
      <c r="R13" s="99">
        <f>100/4*S13</f>
        <v>150</v>
      </c>
      <c r="S13" s="104">
        <v>6</v>
      </c>
      <c r="T13" s="96"/>
      <c r="U13" s="98">
        <v>0</v>
      </c>
      <c r="V13" s="97" t="s">
        <v>165</v>
      </c>
      <c r="W13" s="95" t="s">
        <v>165</v>
      </c>
      <c r="X13" s="99" t="s">
        <v>165</v>
      </c>
      <c r="Y13" s="100" t="s">
        <v>165</v>
      </c>
      <c r="Z13" s="101"/>
      <c r="AA13" s="98">
        <f>AB13+AD13</f>
        <v>298.3007209062822</v>
      </c>
      <c r="AB13" s="97">
        <f>1200/(AC13/AE13)</f>
        <v>148.30072090628218</v>
      </c>
      <c r="AC13" s="95">
        <v>48.55</v>
      </c>
      <c r="AD13" s="99">
        <f>100/4*AE13</f>
        <v>150</v>
      </c>
      <c r="AE13" s="100">
        <v>6</v>
      </c>
      <c r="AF13" s="101"/>
      <c r="AG13" s="98">
        <f>AH13+AJ13</f>
        <v>224.84407484407484</v>
      </c>
      <c r="AH13" s="97">
        <f>1200/(AI13/AK13)</f>
        <v>74.84407484407484</v>
      </c>
      <c r="AI13" s="95">
        <v>96.2</v>
      </c>
      <c r="AJ13" s="99">
        <f>100/4*AK13</f>
        <v>150</v>
      </c>
      <c r="AK13" s="100">
        <v>6</v>
      </c>
      <c r="AL13" s="92" t="s">
        <v>288</v>
      </c>
      <c r="AM13" s="98">
        <f>(AN13+AP13)*0.5</f>
        <v>232.84816527015312</v>
      </c>
      <c r="AN13" s="97">
        <f>1200/(AO13/AQ13)</f>
        <v>190.69633054030626</v>
      </c>
      <c r="AO13" s="95">
        <v>69.22</v>
      </c>
      <c r="AP13" s="99">
        <f>100/4*AQ13</f>
        <v>275</v>
      </c>
      <c r="AQ13" s="100">
        <v>11</v>
      </c>
      <c r="AR13" s="101"/>
      <c r="AS13" s="98">
        <f>(AT13+AV13)*0.24</f>
        <v>162.85714285714286</v>
      </c>
      <c r="AT13" s="97">
        <f>1200/(AU13/AW13)</f>
        <v>428.5714285714286</v>
      </c>
      <c r="AU13" s="95">
        <v>28</v>
      </c>
      <c r="AV13" s="99">
        <f>100/4*AW13</f>
        <v>250</v>
      </c>
      <c r="AW13" s="100">
        <v>10</v>
      </c>
      <c r="AX13" s="101"/>
      <c r="AY13" s="98">
        <v>0</v>
      </c>
      <c r="AZ13" s="97" t="s">
        <v>165</v>
      </c>
      <c r="BA13" s="95" t="s">
        <v>165</v>
      </c>
      <c r="BB13" s="99" t="s">
        <v>165</v>
      </c>
      <c r="BC13" s="100" t="s">
        <v>165</v>
      </c>
    </row>
    <row r="14" spans="1:55" s="73" customFormat="1" ht="12.75">
      <c r="A14" s="82" t="s">
        <v>42</v>
      </c>
      <c r="B14" s="43" t="s">
        <v>98</v>
      </c>
      <c r="C14" s="37" t="s">
        <v>99</v>
      </c>
      <c r="D14" s="37" t="s">
        <v>104</v>
      </c>
      <c r="E14" s="46">
        <f>F14*(I14+O14+U14+AA14+AG14+AM14+AS14+AY14)</f>
        <v>1494.0898588341884</v>
      </c>
      <c r="F14" s="44">
        <f>IF(D14="MDR",1.3,0)+IF(D14="D12",1.19,0)+IF(D14="D14",1.13,0)+IF(D14="D16",1.08,0)+IF(D14="D19",1.04,0)+IF(D14="D20",1.02,0)+IF(D14="D35",1.1,0)+IF(D14="D50",1.16,0)+IF(D14="M12",1.13,0)+IF(D14="M14",1.08,0)+IF(D14="M16",1.05,0)+IF(D14="M19",1.01,0)+IF(D14="M20",1,0)+IF(D14="M40",1.04,0)+IF(D14="M50",1.07,0)</f>
        <v>1.05</v>
      </c>
      <c r="G14" s="45">
        <f>IF(I14&gt;0,1,0)+IF(O14&gt;0,1,0)+IF(U14&gt;0,1,0)+IF(AA14&gt;0,1,0)+IF(AG14&gt;0,1,0)+IF(AM14&gt;0,1,0)+IF(AS14&gt;0,1,0)+IF(AY14&gt;0,1,0)</f>
        <v>6</v>
      </c>
      <c r="H14" s="38">
        <f>E14/G14</f>
        <v>249.01497647236474</v>
      </c>
      <c r="I14" s="48">
        <v>0</v>
      </c>
      <c r="J14" s="38" t="s">
        <v>165</v>
      </c>
      <c r="K14" s="44" t="s">
        <v>165</v>
      </c>
      <c r="L14" s="50" t="s">
        <v>165</v>
      </c>
      <c r="M14" s="52" t="s">
        <v>165</v>
      </c>
      <c r="N14" s="38"/>
      <c r="O14" s="48">
        <v>0</v>
      </c>
      <c r="P14" s="38" t="s">
        <v>165</v>
      </c>
      <c r="Q14" s="44" t="s">
        <v>165</v>
      </c>
      <c r="R14" s="50" t="s">
        <v>165</v>
      </c>
      <c r="S14" s="52" t="s">
        <v>165</v>
      </c>
      <c r="T14" s="45"/>
      <c r="U14" s="48">
        <f>V14+X14</f>
        <v>159.83545250560957</v>
      </c>
      <c r="V14" s="38">
        <f>1200/(W14/Y14)</f>
        <v>59.835452505609574</v>
      </c>
      <c r="W14" s="44">
        <v>80.22</v>
      </c>
      <c r="X14" s="50">
        <f>100/4*Y14</f>
        <v>100</v>
      </c>
      <c r="Y14" s="52">
        <v>4</v>
      </c>
      <c r="AA14" s="48">
        <f>AB14+AD14</f>
        <v>312.03241895261846</v>
      </c>
      <c r="AB14" s="38">
        <f>1200/(AC14/AE14)</f>
        <v>187.03241895261846</v>
      </c>
      <c r="AC14" s="44">
        <v>32.08</v>
      </c>
      <c r="AD14" s="50">
        <f>100/4*AE14</f>
        <v>125</v>
      </c>
      <c r="AE14" s="52">
        <v>5</v>
      </c>
      <c r="AG14" s="48">
        <f>AH14+AJ14</f>
        <v>248.634865031939</v>
      </c>
      <c r="AH14" s="38">
        <f>1200/(AI14/AK14)</f>
        <v>123.63486503193901</v>
      </c>
      <c r="AI14" s="44">
        <v>48.53</v>
      </c>
      <c r="AJ14" s="50">
        <f>100/4*AK14</f>
        <v>125</v>
      </c>
      <c r="AK14" s="52">
        <v>5</v>
      </c>
      <c r="AL14" s="43" t="s">
        <v>98</v>
      </c>
      <c r="AM14" s="48">
        <f>(AN14+AP14)*0.5</f>
        <v>228.4047005795235</v>
      </c>
      <c r="AN14" s="38">
        <f>1200/(AO14/AQ14)</f>
        <v>231.809401159047</v>
      </c>
      <c r="AO14" s="44">
        <v>46.59</v>
      </c>
      <c r="AP14" s="50">
        <f>100/4*AQ14</f>
        <v>225</v>
      </c>
      <c r="AQ14" s="52">
        <v>9</v>
      </c>
      <c r="AS14" s="48">
        <f>(AT14+AV14)*0.24</f>
        <v>263.36995153473345</v>
      </c>
      <c r="AT14" s="38">
        <f>1200/(AU14/AW14)</f>
        <v>872.3747980613892</v>
      </c>
      <c r="AU14" s="44">
        <v>12.38</v>
      </c>
      <c r="AV14" s="50">
        <f>100/4*AW14</f>
        <v>225</v>
      </c>
      <c r="AW14" s="52">
        <v>9</v>
      </c>
      <c r="AY14" s="48">
        <f>(AZ14+BB14)</f>
        <v>210.66533409480297</v>
      </c>
      <c r="AZ14" s="38">
        <f>1200/(BA14/BC14)</f>
        <v>85.66533409480296</v>
      </c>
      <c r="BA14" s="44">
        <v>70.04</v>
      </c>
      <c r="BB14" s="50">
        <f>100/4*BC14</f>
        <v>125</v>
      </c>
      <c r="BC14" s="51">
        <v>5</v>
      </c>
    </row>
    <row r="15" spans="1:55" s="73" customFormat="1" ht="12.75">
      <c r="A15" s="82" t="s">
        <v>43</v>
      </c>
      <c r="B15" s="43" t="s">
        <v>140</v>
      </c>
      <c r="C15" s="37" t="s">
        <v>141</v>
      </c>
      <c r="D15" s="37" t="s">
        <v>66</v>
      </c>
      <c r="E15" s="46">
        <f>F15*(I15+O15+U15+AA15+AG15+AM15+AS15+AY15)</f>
        <v>1448.9262659543986</v>
      </c>
      <c r="F15" s="44">
        <f>IF(D15="MDR",1.3,0)+IF(D15="D12",1.19,0)+IF(D15="D14",1.13,0)+IF(D15="D16",1.08,0)+IF(D15="D19",1.04,0)+IF(D15="D20",1.02,0)+IF(D15="D35",1.1,0)+IF(D15="D50",1.16,0)+IF(D15="M12",1.13,0)+IF(D15="M14",1.08,0)+IF(D15="M16",1.05,0)+IF(D15="M19",1.01,0)+IF(D15="M20",1,0)+IF(D15="M40",1.04,0)+IF(D15="M50",1.07,0)</f>
        <v>1.16</v>
      </c>
      <c r="G15" s="45">
        <f>IF(I15&gt;0,1,0)+IF(O15&gt;0,1,0)+IF(U15&gt;0,1,0)+IF(AA15&gt;0,1,0)+IF(AG15&gt;0,1,0)+IF(AM15&gt;0,1,0)+IF(AS15&gt;0,1,0)+IF(AY15&gt;0,1,0)</f>
        <v>7</v>
      </c>
      <c r="H15" s="38">
        <f>E15/G15</f>
        <v>206.98946656491407</v>
      </c>
      <c r="I15" s="48">
        <f>J15+L15</f>
        <v>185.6683919328931</v>
      </c>
      <c r="J15" s="38">
        <f>1200/(K15/M15)</f>
        <v>85.66839193289309</v>
      </c>
      <c r="K15" s="53">
        <v>56.03</v>
      </c>
      <c r="L15" s="50">
        <f>100/4*M15</f>
        <v>100</v>
      </c>
      <c r="M15" s="51">
        <v>4</v>
      </c>
      <c r="N15" s="45"/>
      <c r="O15" s="48">
        <f>P15+R15</f>
        <v>164.49879064767535</v>
      </c>
      <c r="P15" s="38">
        <f>1200/(Q15/S15)</f>
        <v>64.49879064767535</v>
      </c>
      <c r="Q15" s="53">
        <v>74.42</v>
      </c>
      <c r="R15" s="50">
        <f>100/4*S15</f>
        <v>100</v>
      </c>
      <c r="S15" s="51">
        <v>4</v>
      </c>
      <c r="T15" s="45"/>
      <c r="U15" s="48">
        <v>0</v>
      </c>
      <c r="V15" s="38" t="s">
        <v>165</v>
      </c>
      <c r="W15" s="44" t="s">
        <v>165</v>
      </c>
      <c r="X15" s="50" t="s">
        <v>165</v>
      </c>
      <c r="Y15" s="52" t="s">
        <v>165</v>
      </c>
      <c r="AA15" s="48">
        <f>AB15+AD15</f>
        <v>168.04649844060106</v>
      </c>
      <c r="AB15" s="38">
        <f>1200/(AC15/AE15)</f>
        <v>68.04649844060107</v>
      </c>
      <c r="AC15" s="44">
        <v>70.54</v>
      </c>
      <c r="AD15" s="50">
        <f>100/4*AE15</f>
        <v>100</v>
      </c>
      <c r="AE15" s="52">
        <v>4</v>
      </c>
      <c r="AG15" s="48">
        <f>AH15+AJ15</f>
        <v>167.35896716250352</v>
      </c>
      <c r="AH15" s="38">
        <f>1200/(AI15/AK15)</f>
        <v>67.3589671625035</v>
      </c>
      <c r="AI15" s="44">
        <v>71.26</v>
      </c>
      <c r="AJ15" s="50">
        <f>100/4*AK15</f>
        <v>100</v>
      </c>
      <c r="AK15" s="52">
        <v>4</v>
      </c>
      <c r="AL15" s="43" t="s">
        <v>140</v>
      </c>
      <c r="AM15" s="48">
        <f>(AN15+AP15)*0.5</f>
        <v>178.11488673139158</v>
      </c>
      <c r="AN15" s="38">
        <f>1200/(AO15/AQ15)</f>
        <v>181.22977346278316</v>
      </c>
      <c r="AO15" s="44">
        <v>46.35</v>
      </c>
      <c r="AP15" s="50">
        <f>100/4*AQ15</f>
        <v>175</v>
      </c>
      <c r="AQ15" s="52">
        <v>7</v>
      </c>
      <c r="AS15" s="48">
        <f>(AT15+AV15)*0.24</f>
        <v>190.04685573366214</v>
      </c>
      <c r="AT15" s="38">
        <f>1200/(AU15/AW15)</f>
        <v>591.861898890259</v>
      </c>
      <c r="AU15" s="44">
        <v>16.22</v>
      </c>
      <c r="AV15" s="50">
        <f>100/4*AW15</f>
        <v>200</v>
      </c>
      <c r="AW15" s="52">
        <v>8</v>
      </c>
      <c r="AY15" s="48">
        <f>(AZ15+BB15)</f>
        <v>195.33997655334116</v>
      </c>
      <c r="AZ15" s="38">
        <f>1200/(BA15/BC15)</f>
        <v>70.33997655334116</v>
      </c>
      <c r="BA15" s="44">
        <v>85.3</v>
      </c>
      <c r="BB15" s="50">
        <f>100/4*BC15</f>
        <v>125</v>
      </c>
      <c r="BC15" s="51">
        <v>5</v>
      </c>
    </row>
    <row r="16" spans="1:55" s="73" customFormat="1" ht="12.75">
      <c r="A16" s="82" t="s">
        <v>44</v>
      </c>
      <c r="B16" s="38" t="s">
        <v>295</v>
      </c>
      <c r="C16" s="44" t="s">
        <v>296</v>
      </c>
      <c r="D16" s="37" t="s">
        <v>10</v>
      </c>
      <c r="E16" s="46">
        <f>F16*(I16+O16+U16+AA16+AG16+AM16+AS16+AY16)</f>
        <v>1425.862491213723</v>
      </c>
      <c r="F16" s="44">
        <f>IF(D16="MDR",1.3,0)+IF(D16="D12",1.19,0)+IF(D16="D14",1.13,0)+IF(D16="D16",1.08,0)+IF(D16="D19",1.04,0)+IF(D16="D20",1.02,0)+IF(D16="D35",1.1,0)+IF(D16="D50",1.16,0)+IF(D16="M12",1.13,0)+IF(D16="M14",1.08,0)+IF(D16="M16",1.05,0)+IF(D16="M19",1.01,0)+IF(D16="M20",1,0)+IF(D16="M40",1.04,0)+IF(D16="M50",1.07,0)</f>
        <v>1.04</v>
      </c>
      <c r="G16" s="45">
        <f>IF(I16&gt;0,1,0)+IF(O16&gt;0,1,0)+IF(U16&gt;0,1,0)+IF(AA16&gt;0,1,0)+IF(AG16&gt;0,1,0)+IF(AM16&gt;0,1,0)+IF(AS16&gt;0,1,0)+IF(AY16&gt;0,1,0)</f>
        <v>6</v>
      </c>
      <c r="H16" s="38">
        <f>E16/G16</f>
        <v>237.6437485356205</v>
      </c>
      <c r="I16" s="48">
        <v>0</v>
      </c>
      <c r="J16" s="38" t="s">
        <v>165</v>
      </c>
      <c r="K16" s="44" t="s">
        <v>165</v>
      </c>
      <c r="L16" s="50" t="s">
        <v>165</v>
      </c>
      <c r="M16" s="52" t="s">
        <v>165</v>
      </c>
      <c r="N16" s="38"/>
      <c r="O16" s="48">
        <v>0</v>
      </c>
      <c r="P16" s="38" t="s">
        <v>165</v>
      </c>
      <c r="Q16" s="44" t="s">
        <v>165</v>
      </c>
      <c r="R16" s="50" t="s">
        <v>165</v>
      </c>
      <c r="S16" s="52" t="s">
        <v>165</v>
      </c>
      <c r="T16" s="38"/>
      <c r="U16" s="48">
        <f>V16+X16</f>
        <v>182.59815685898053</v>
      </c>
      <c r="V16" s="38">
        <f>1200/(W16/Y16)</f>
        <v>57.598156858980516</v>
      </c>
      <c r="W16" s="44">
        <v>104.17</v>
      </c>
      <c r="X16" s="50">
        <f>100/4*Y16</f>
        <v>125</v>
      </c>
      <c r="Y16" s="52">
        <v>5</v>
      </c>
      <c r="Z16" s="38"/>
      <c r="AA16" s="48">
        <f>AB16+AD16</f>
        <v>239.40767415869863</v>
      </c>
      <c r="AB16" s="38">
        <f>1200/(AC16/AE16)</f>
        <v>89.40767415869863</v>
      </c>
      <c r="AC16" s="44">
        <v>80.53</v>
      </c>
      <c r="AD16" s="50">
        <f>100/4*AE16</f>
        <v>150</v>
      </c>
      <c r="AE16" s="52">
        <v>6</v>
      </c>
      <c r="AF16" s="38"/>
      <c r="AG16" s="48">
        <f>AH16+AJ16</f>
        <v>237.7299865968076</v>
      </c>
      <c r="AH16" s="38">
        <f>1200/(AI16/AK16)</f>
        <v>87.7299865968076</v>
      </c>
      <c r="AI16" s="44">
        <v>82.07</v>
      </c>
      <c r="AJ16" s="50">
        <f>100/4*AK16</f>
        <v>150</v>
      </c>
      <c r="AK16" s="52">
        <v>6</v>
      </c>
      <c r="AL16" s="38" t="s">
        <v>295</v>
      </c>
      <c r="AM16" s="48">
        <f>(AN16+AP16)*0.5</f>
        <v>246.62698412698413</v>
      </c>
      <c r="AN16" s="38">
        <f>1200/(AO16/AQ16)</f>
        <v>218.25396825396825</v>
      </c>
      <c r="AO16" s="44">
        <v>60.48</v>
      </c>
      <c r="AP16" s="50">
        <f>100/4*AQ16</f>
        <v>275</v>
      </c>
      <c r="AQ16" s="52">
        <v>11</v>
      </c>
      <c r="AR16" s="38"/>
      <c r="AS16" s="48">
        <f>(AT16+AV16)*0.24</f>
        <v>210.6276150627615</v>
      </c>
      <c r="AT16" s="38">
        <f>1200/(AU16/AW16)</f>
        <v>627.6150627615062</v>
      </c>
      <c r="AU16" s="44">
        <v>19.12</v>
      </c>
      <c r="AV16" s="50">
        <f>100/4*AW16</f>
        <v>250</v>
      </c>
      <c r="AW16" s="52">
        <v>10</v>
      </c>
      <c r="AY16" s="48">
        <f>(AZ16+BB16)</f>
        <v>254.03120936280885</v>
      </c>
      <c r="AZ16" s="38">
        <f>1200/(BA16/BC16)</f>
        <v>104.03120936280885</v>
      </c>
      <c r="BA16" s="44">
        <v>69.21</v>
      </c>
      <c r="BB16" s="50">
        <f>100/4*BC16</f>
        <v>150</v>
      </c>
      <c r="BC16" s="51">
        <v>6</v>
      </c>
    </row>
    <row r="17" spans="1:55" s="73" customFormat="1" ht="12.75">
      <c r="A17" s="82" t="s">
        <v>45</v>
      </c>
      <c r="B17" s="92" t="s">
        <v>105</v>
      </c>
      <c r="C17" s="93" t="s">
        <v>106</v>
      </c>
      <c r="D17" s="93" t="s">
        <v>10</v>
      </c>
      <c r="E17" s="94">
        <f>F17*(I17+O17+U17+AA17+AG17+AM17+AS17+AY17)</f>
        <v>1382.298898837685</v>
      </c>
      <c r="F17" s="95">
        <f>IF(D17="MDR",1.3,0)+IF(D17="D12",1.19,0)+IF(D17="D14",1.13,0)+IF(D17="D16",1.08,0)+IF(D17="D19",1.04,0)+IF(D17="D20",1.02,0)+IF(D17="D35",1.1,0)+IF(D17="D50",1.16,0)+IF(D17="M12",1.13,0)+IF(D17="M14",1.08,0)+IF(D17="M16",1.05,0)+IF(D17="M19",1.01,0)+IF(D17="M20",1,0)+IF(D17="M40",1.04,0)+IF(D17="M50",1.07,0)</f>
        <v>1.04</v>
      </c>
      <c r="G17" s="96">
        <f>IF(I17&gt;0,1,0)+IF(O17&gt;0,1,0)+IF(U17&gt;0,1,0)+IF(AA17&gt;0,1,0)+IF(AG17&gt;0,1,0)+IF(AM17&gt;0,1,0)+IF(AS17&gt;0,1,0)+IF(AY17&gt;0,1,0)</f>
        <v>4</v>
      </c>
      <c r="H17" s="97">
        <f>E17/G17</f>
        <v>345.5747247094213</v>
      </c>
      <c r="I17" s="98">
        <v>0</v>
      </c>
      <c r="J17" s="97" t="s">
        <v>165</v>
      </c>
      <c r="K17" s="95" t="s">
        <v>165</v>
      </c>
      <c r="L17" s="99" t="s">
        <v>165</v>
      </c>
      <c r="M17" s="100" t="s">
        <v>165</v>
      </c>
      <c r="N17" s="97"/>
      <c r="O17" s="98">
        <f>P17+R17</f>
        <v>308.17223198594024</v>
      </c>
      <c r="P17" s="97">
        <f>1200/(Q17/S17)</f>
        <v>158.17223198594024</v>
      </c>
      <c r="Q17" s="95">
        <v>45.52</v>
      </c>
      <c r="R17" s="99">
        <f>100/4*S17</f>
        <v>150</v>
      </c>
      <c r="S17" s="100">
        <v>6</v>
      </c>
      <c r="T17" s="97"/>
      <c r="U17" s="98">
        <v>0</v>
      </c>
      <c r="V17" s="97" t="s">
        <v>165</v>
      </c>
      <c r="W17" s="95" t="s">
        <v>165</v>
      </c>
      <c r="X17" s="99" t="s">
        <v>165</v>
      </c>
      <c r="Y17" s="100" t="s">
        <v>165</v>
      </c>
      <c r="Z17" s="101"/>
      <c r="AA17" s="98">
        <f>AB17+AD17</f>
        <v>346.6138722009831</v>
      </c>
      <c r="AB17" s="97">
        <f>1200/(AC17/AE17)</f>
        <v>196.61387220098308</v>
      </c>
      <c r="AC17" s="95">
        <v>36.62</v>
      </c>
      <c r="AD17" s="99">
        <f>100/4*AE17</f>
        <v>150</v>
      </c>
      <c r="AE17" s="100">
        <v>6</v>
      </c>
      <c r="AF17" s="101"/>
      <c r="AG17" s="98">
        <f>AH17+AJ17</f>
        <v>354.25531914893617</v>
      </c>
      <c r="AH17" s="97">
        <f>1200/(AI17/AK17)</f>
        <v>204.25531914893617</v>
      </c>
      <c r="AI17" s="95">
        <v>35.25</v>
      </c>
      <c r="AJ17" s="99">
        <f>100/4*AK17</f>
        <v>150</v>
      </c>
      <c r="AK17" s="100">
        <v>6</v>
      </c>
      <c r="AL17" s="92" t="s">
        <v>105</v>
      </c>
      <c r="AM17" s="98">
        <v>0</v>
      </c>
      <c r="AN17" s="97" t="s">
        <v>165</v>
      </c>
      <c r="AO17" s="95" t="s">
        <v>165</v>
      </c>
      <c r="AP17" s="99" t="s">
        <v>165</v>
      </c>
      <c r="AQ17" s="102" t="s">
        <v>165</v>
      </c>
      <c r="AR17" s="101"/>
      <c r="AS17" s="98">
        <v>0</v>
      </c>
      <c r="AT17" s="97" t="s">
        <v>165</v>
      </c>
      <c r="AU17" s="95" t="s">
        <v>165</v>
      </c>
      <c r="AV17" s="99" t="s">
        <v>165</v>
      </c>
      <c r="AW17" s="102" t="s">
        <v>165</v>
      </c>
      <c r="AX17" s="101"/>
      <c r="AY17" s="98">
        <f>(AZ17+BB17)</f>
        <v>320.09213323883773</v>
      </c>
      <c r="AZ17" s="97">
        <f>1200/(BA17/BC17)</f>
        <v>170.0921332388377</v>
      </c>
      <c r="BA17" s="95">
        <v>42.33</v>
      </c>
      <c r="BB17" s="99">
        <f>100/4*BC17</f>
        <v>150</v>
      </c>
      <c r="BC17" s="104">
        <v>6</v>
      </c>
    </row>
    <row r="18" spans="1:55" s="73" customFormat="1" ht="12.75">
      <c r="A18" s="82" t="s">
        <v>46</v>
      </c>
      <c r="B18" s="92" t="s">
        <v>114</v>
      </c>
      <c r="C18" s="93" t="s">
        <v>115</v>
      </c>
      <c r="D18" s="93" t="s">
        <v>116</v>
      </c>
      <c r="E18" s="94">
        <f>F18*(I18+O18+U18+AA18+AG18+AM18+AS18+AY18)</f>
        <v>1369.4994124962814</v>
      </c>
      <c r="F18" s="95">
        <f>IF(D18="MDR",1.3,0)+IF(D18="D12",1.19,0)+IF(D18="D14",1.13,0)+IF(D18="D16",1.08,0)+IF(D18="D19",1.04,0)+IF(D18="D20",1.02,0)+IF(D18="D35",1.1,0)+IF(D18="D50",1.16,0)+IF(D18="M12",1.13,0)+IF(D18="M14",1.08,0)+IF(D18="M16",1.05,0)+IF(D18="M19",1.01,0)+IF(D18="M20",1,0)+IF(D18="M40",1.04,0)+IF(D18="M50",1.07,0)</f>
        <v>1.13</v>
      </c>
      <c r="G18" s="96">
        <f>IF(I18&gt;0,1,0)+IF(O18&gt;0,1,0)+IF(U18&gt;0,1,0)+IF(AA18&gt;0,1,0)+IF(AG18&gt;0,1,0)+IF(AM18&gt;0,1,0)+IF(AS18&gt;0,1,0)+IF(AY18&gt;0,1,0)</f>
        <v>6</v>
      </c>
      <c r="H18" s="97">
        <f>E18/G18</f>
        <v>228.24990208271356</v>
      </c>
      <c r="I18" s="98">
        <f>J18+L18</f>
        <v>201.63031971204742</v>
      </c>
      <c r="J18" s="97">
        <f>1200/(K18/M18)</f>
        <v>101.63031971204744</v>
      </c>
      <c r="K18" s="95">
        <v>47.23</v>
      </c>
      <c r="L18" s="99">
        <f>100/4*M18</f>
        <v>100</v>
      </c>
      <c r="M18" s="104">
        <v>4</v>
      </c>
      <c r="N18" s="96"/>
      <c r="O18" s="98">
        <f>P18+R18</f>
        <v>169.37418702124586</v>
      </c>
      <c r="P18" s="97">
        <f>1200/(Q18/S18)</f>
        <v>69.37418702124585</v>
      </c>
      <c r="Q18" s="95">
        <v>69.19</v>
      </c>
      <c r="R18" s="99">
        <f>100/4*S18</f>
        <v>100</v>
      </c>
      <c r="S18" s="104">
        <v>4</v>
      </c>
      <c r="T18" s="96"/>
      <c r="U18" s="98">
        <v>0</v>
      </c>
      <c r="V18" s="97" t="s">
        <v>165</v>
      </c>
      <c r="W18" s="95" t="s">
        <v>165</v>
      </c>
      <c r="X18" s="99" t="s">
        <v>165</v>
      </c>
      <c r="Y18" s="100" t="s">
        <v>165</v>
      </c>
      <c r="Z18" s="101"/>
      <c r="AA18" s="98">
        <f>AB18+AD18</f>
        <v>222.85641156897876</v>
      </c>
      <c r="AB18" s="97">
        <f>1200/(AC18/AE18)</f>
        <v>122.85641156897876</v>
      </c>
      <c r="AC18" s="95">
        <v>39.07</v>
      </c>
      <c r="AD18" s="99">
        <f>100/4*AE18</f>
        <v>100</v>
      </c>
      <c r="AE18" s="100">
        <v>4</v>
      </c>
      <c r="AF18" s="101"/>
      <c r="AG18" s="98">
        <f>AH18+AJ18</f>
        <v>228.84615384615384</v>
      </c>
      <c r="AH18" s="97">
        <f>1200/(AI18/AK18)</f>
        <v>153.84615384615384</v>
      </c>
      <c r="AI18" s="95">
        <v>23.4</v>
      </c>
      <c r="AJ18" s="99">
        <f>100/4*AK18</f>
        <v>75</v>
      </c>
      <c r="AK18" s="100">
        <v>3</v>
      </c>
      <c r="AL18" s="92" t="s">
        <v>114</v>
      </c>
      <c r="AM18" s="98">
        <f>(AN18+AP18)*0.5</f>
        <v>199.8896173401124</v>
      </c>
      <c r="AN18" s="97">
        <f>1200/(AO18/AQ18)</f>
        <v>224.7792346802248</v>
      </c>
      <c r="AO18" s="95">
        <v>37.37</v>
      </c>
      <c r="AP18" s="99">
        <f>100/4*AQ18</f>
        <v>175</v>
      </c>
      <c r="AQ18" s="100">
        <v>7</v>
      </c>
      <c r="AR18" s="101"/>
      <c r="AS18" s="98">
        <f>(AT18+AV18)*0.24</f>
        <v>189.34969325153375</v>
      </c>
      <c r="AT18" s="97">
        <f>1200/(AU18/AW18)</f>
        <v>588.9570552147239</v>
      </c>
      <c r="AU18" s="95">
        <v>16.3</v>
      </c>
      <c r="AV18" s="99">
        <f>100/4*AW18</f>
        <v>200</v>
      </c>
      <c r="AW18" s="100">
        <v>8</v>
      </c>
      <c r="AX18" s="101"/>
      <c r="AY18" s="98">
        <v>0</v>
      </c>
      <c r="AZ18" s="97" t="s">
        <v>165</v>
      </c>
      <c r="BA18" s="95" t="s">
        <v>165</v>
      </c>
      <c r="BB18" s="99" t="s">
        <v>165</v>
      </c>
      <c r="BC18" s="100" t="s">
        <v>165</v>
      </c>
    </row>
    <row r="19" spans="1:55" s="73" customFormat="1" ht="12.75">
      <c r="A19" s="82" t="s">
        <v>47</v>
      </c>
      <c r="B19" s="43" t="s">
        <v>281</v>
      </c>
      <c r="C19" s="37" t="s">
        <v>205</v>
      </c>
      <c r="D19" s="37" t="s">
        <v>104</v>
      </c>
      <c r="E19" s="46">
        <f>F19*(I19+O19+U19+AA19+AG19+AM19+AS19+AY19)</f>
        <v>1350.026265515598</v>
      </c>
      <c r="F19" s="44">
        <f>IF(D19="MDR",1.3,0)+IF(D19="D12",1.19,0)+IF(D19="D14",1.13,0)+IF(D19="D16",1.08,0)+IF(D19="D19",1.04,0)+IF(D19="D20",1.02,0)+IF(D19="D35",1.1,0)+IF(D19="D50",1.16,0)+IF(D19="M12",1.13,0)+IF(D19="M14",1.08,0)+IF(D19="M16",1.05,0)+IF(D19="M19",1.01,0)+IF(D19="M20",1,0)+IF(D19="M40",1.04,0)+IF(D19="M50",1.07,0)</f>
        <v>1.05</v>
      </c>
      <c r="G19" s="45">
        <f>IF(I19&gt;0,1,0)+IF(O19&gt;0,1,0)+IF(U19&gt;0,1,0)+IF(AA19&gt;0,1,0)+IF(AG19&gt;0,1,0)+IF(AM19&gt;0,1,0)+IF(AS19&gt;0,1,0)+IF(AY19&gt;0,1,0)</f>
        <v>5</v>
      </c>
      <c r="H19" s="38">
        <f>E19/G19</f>
        <v>270.00525310311957</v>
      </c>
      <c r="I19" s="48">
        <v>0</v>
      </c>
      <c r="J19" s="38" t="s">
        <v>165</v>
      </c>
      <c r="K19" s="44" t="s">
        <v>165</v>
      </c>
      <c r="L19" s="50" t="s">
        <v>165</v>
      </c>
      <c r="M19" s="52" t="s">
        <v>165</v>
      </c>
      <c r="N19" s="45"/>
      <c r="O19" s="48">
        <v>0</v>
      </c>
      <c r="P19" s="38" t="s">
        <v>165</v>
      </c>
      <c r="Q19" s="44" t="s">
        <v>165</v>
      </c>
      <c r="R19" s="50" t="s">
        <v>165</v>
      </c>
      <c r="S19" s="52" t="s">
        <v>165</v>
      </c>
      <c r="T19" s="45"/>
      <c r="U19" s="48">
        <v>0</v>
      </c>
      <c r="V19" s="38" t="s">
        <v>165</v>
      </c>
      <c r="W19" s="44" t="s">
        <v>165</v>
      </c>
      <c r="X19" s="50" t="s">
        <v>165</v>
      </c>
      <c r="Y19" s="52" t="s">
        <v>165</v>
      </c>
      <c r="AA19" s="48">
        <f>AB19+AD19</f>
        <v>298.6613603473227</v>
      </c>
      <c r="AB19" s="38">
        <f>1200/(AC19/AE19)</f>
        <v>173.66136034732273</v>
      </c>
      <c r="AC19" s="44">
        <v>34.55</v>
      </c>
      <c r="AD19" s="50">
        <f>100/4*AE19</f>
        <v>125</v>
      </c>
      <c r="AE19" s="52">
        <v>5</v>
      </c>
      <c r="AG19" s="48">
        <f>AH19+AJ19</f>
        <v>277.5553012967201</v>
      </c>
      <c r="AH19" s="38">
        <f>1200/(AI19/AK19)</f>
        <v>152.55530129672007</v>
      </c>
      <c r="AI19" s="44">
        <v>39.33</v>
      </c>
      <c r="AJ19" s="50">
        <f>100/4*AK19</f>
        <v>125</v>
      </c>
      <c r="AK19" s="52">
        <v>5</v>
      </c>
      <c r="AL19" s="43" t="s">
        <v>281</v>
      </c>
      <c r="AM19" s="48">
        <f>(AN19+AP19)*0.5</f>
        <v>253.5289892922434</v>
      </c>
      <c r="AN19" s="38">
        <f>1200/(AO19/AQ19)</f>
        <v>282.0579785844868</v>
      </c>
      <c r="AO19" s="44">
        <v>38.29</v>
      </c>
      <c r="AP19" s="50">
        <f>100/4*AQ19</f>
        <v>225</v>
      </c>
      <c r="AQ19" s="52">
        <v>9</v>
      </c>
      <c r="AS19" s="48">
        <f>(AT19+AV19)*0.24</f>
        <v>236.53521126760563</v>
      </c>
      <c r="AT19" s="38">
        <f>1200/(AU19/AW19)</f>
        <v>760.5633802816901</v>
      </c>
      <c r="AU19" s="44">
        <v>14.2</v>
      </c>
      <c r="AV19" s="50">
        <f>100/4*AW19</f>
        <v>225</v>
      </c>
      <c r="AW19" s="52">
        <v>9</v>
      </c>
      <c r="AY19" s="48">
        <f>(AZ19+BB19)</f>
        <v>219.45843828715365</v>
      </c>
      <c r="AZ19" s="38">
        <f>1200/(BA19/BC19)</f>
        <v>94.45843828715365</v>
      </c>
      <c r="BA19" s="44">
        <v>63.52</v>
      </c>
      <c r="BB19" s="50">
        <f>100/4*BC19</f>
        <v>125</v>
      </c>
      <c r="BC19" s="51">
        <v>5</v>
      </c>
    </row>
    <row r="20" spans="1:55" s="73" customFormat="1" ht="12.75">
      <c r="A20" s="82" t="s">
        <v>48</v>
      </c>
      <c r="B20" s="43" t="s">
        <v>76</v>
      </c>
      <c r="C20" s="37" t="s">
        <v>78</v>
      </c>
      <c r="D20" s="37" t="s">
        <v>31</v>
      </c>
      <c r="E20" s="46">
        <f>F20*(I20+O20+U20+AA20+AG20+AM20+AS20+AY20)</f>
        <v>1337.2005257454434</v>
      </c>
      <c r="F20" s="44">
        <f>IF(D20="MDR",1.3,0)+IF(D20="D12",1.19,0)+IF(D20="D14",1.13,0)+IF(D20="D16",1.08,0)+IF(D20="D19",1.04,0)+IF(D20="D20",1.02,0)+IF(D20="D35",1.1,0)+IF(D20="D50",1.16,0)+IF(D20="M12",1.13,0)+IF(D20="M14",1.08,0)+IF(D20="M16",1.05,0)+IF(D20="M19",1.01,0)+IF(D20="M20",1,0)+IF(D20="M40",1.04,0)+IF(D20="M50",1.07,0)</f>
        <v>1.08</v>
      </c>
      <c r="G20" s="45">
        <f>IF(I20&gt;0,1,0)+IF(O20&gt;0,1,0)+IF(U20&gt;0,1,0)+IF(AA20&gt;0,1,0)+IF(AG20&gt;0,1,0)+IF(AM20&gt;0,1,0)+IF(AS20&gt;0,1,0)+IF(AY20&gt;0,1,0)</f>
        <v>6</v>
      </c>
      <c r="H20" s="38">
        <f>E20/G20</f>
        <v>222.86675429090724</v>
      </c>
      <c r="I20" s="48">
        <v>0</v>
      </c>
      <c r="J20" s="38" t="s">
        <v>165</v>
      </c>
      <c r="K20" s="44" t="s">
        <v>165</v>
      </c>
      <c r="L20" s="50" t="s">
        <v>165</v>
      </c>
      <c r="M20" s="52" t="s">
        <v>165</v>
      </c>
      <c r="N20" s="38"/>
      <c r="O20" s="48">
        <v>0</v>
      </c>
      <c r="P20" s="38" t="s">
        <v>165</v>
      </c>
      <c r="Q20" s="44" t="s">
        <v>165</v>
      </c>
      <c r="R20" s="50" t="s">
        <v>165</v>
      </c>
      <c r="S20" s="52" t="s">
        <v>165</v>
      </c>
      <c r="T20" s="38"/>
      <c r="U20" s="48">
        <f>V20+X20</f>
        <v>156.24560581204594</v>
      </c>
      <c r="V20" s="38">
        <f>1200/(W20/Y20)</f>
        <v>56.24560581204593</v>
      </c>
      <c r="W20" s="44">
        <v>85.34</v>
      </c>
      <c r="X20" s="50">
        <f>100/4*Y20</f>
        <v>100</v>
      </c>
      <c r="Y20" s="52">
        <v>4</v>
      </c>
      <c r="AA20" s="48">
        <f>AB20+AD20</f>
        <v>239.2515230635335</v>
      </c>
      <c r="AB20" s="38">
        <f>1200/(AC20/AE20)</f>
        <v>139.2515230635335</v>
      </c>
      <c r="AC20" s="44">
        <v>34.47</v>
      </c>
      <c r="AD20" s="50">
        <f>100/4*AE20</f>
        <v>100</v>
      </c>
      <c r="AE20" s="52">
        <v>4</v>
      </c>
      <c r="AG20" s="48">
        <f>AH20+AJ20</f>
        <v>227.86361214704317</v>
      </c>
      <c r="AH20" s="38">
        <f>1200/(AI20/AK20)</f>
        <v>127.86361214704316</v>
      </c>
      <c r="AI20" s="44">
        <v>37.54</v>
      </c>
      <c r="AJ20" s="50">
        <f>100/4*AK20</f>
        <v>100</v>
      </c>
      <c r="AK20" s="52">
        <v>4</v>
      </c>
      <c r="AL20" s="43" t="s">
        <v>76</v>
      </c>
      <c r="AM20" s="48">
        <f>(AN20+AP20)*0.5</f>
        <v>248.97635524798153</v>
      </c>
      <c r="AN20" s="38">
        <f>1200/(AO20/AQ20)</f>
        <v>322.95271049596306</v>
      </c>
      <c r="AO20" s="44">
        <v>26.01</v>
      </c>
      <c r="AP20" s="50">
        <f>100/4*AQ20</f>
        <v>175</v>
      </c>
      <c r="AQ20" s="52">
        <v>7</v>
      </c>
      <c r="AS20" s="48">
        <f>(AT20+AV20)*0.24</f>
        <v>197.51330304996753</v>
      </c>
      <c r="AT20" s="38">
        <f>1200/(AU20/AW20)</f>
        <v>622.9720960415315</v>
      </c>
      <c r="AU20" s="44">
        <v>15.41</v>
      </c>
      <c r="AV20" s="50">
        <f>100/4*AW20</f>
        <v>200</v>
      </c>
      <c r="AW20" s="52">
        <v>8</v>
      </c>
      <c r="AY20" s="48">
        <f>(AZ20+BB20)</f>
        <v>168.29823562891292</v>
      </c>
      <c r="AZ20" s="38">
        <f>1200/(BA20/BC20)</f>
        <v>68.29823562891292</v>
      </c>
      <c r="BA20" s="44">
        <v>70.28</v>
      </c>
      <c r="BB20" s="50">
        <f>100/4*BC20</f>
        <v>100</v>
      </c>
      <c r="BC20" s="51">
        <v>4</v>
      </c>
    </row>
    <row r="21" spans="1:55" s="73" customFormat="1" ht="12.75">
      <c r="A21" s="82" t="s">
        <v>49</v>
      </c>
      <c r="B21" s="43" t="s">
        <v>307</v>
      </c>
      <c r="C21" s="37" t="s">
        <v>207</v>
      </c>
      <c r="D21" s="37" t="s">
        <v>109</v>
      </c>
      <c r="E21" s="46">
        <f>F21*(I21+O21+U21+AA21+AG21+AM21+AS21+AY21)</f>
        <v>1320.9532780855425</v>
      </c>
      <c r="F21" s="44">
        <f>IF(D21="MDR",1.3,0)+IF(D21="D12",1.19,0)+IF(D21="D14",1.13,0)+IF(D21="D16",1.08,0)+IF(D21="D19",1.04,0)+IF(D21="D20",1.02,0)+IF(D21="D35",1.1,0)+IF(D21="D50",1.16,0)+IF(D21="M12",1.13,0)+IF(D21="M14",1.08,0)+IF(D21="M16",1.05,0)+IF(D21="M19",1.01,0)+IF(D21="M20",1,0)+IF(D21="M40",1.04,0)+IF(D21="M50",1.07,0)</f>
        <v>1</v>
      </c>
      <c r="G21" s="45">
        <f>IF(I21&gt;0,1,0)+IF(O21&gt;0,1,0)+IF(U21&gt;0,1,0)+IF(AA21&gt;0,1,0)+IF(AG21&gt;0,1,0)+IF(AM21&gt;0,1,0)+IF(AS21&gt;0,1,0)+IF(AY21&gt;0,1,0)</f>
        <v>6</v>
      </c>
      <c r="H21" s="38">
        <f>E21/G21</f>
        <v>220.15887968092375</v>
      </c>
      <c r="I21" s="48">
        <f>J21+L21</f>
        <v>235.47008547008548</v>
      </c>
      <c r="J21" s="38">
        <f>1200/(K21/M21)</f>
        <v>85.47008547008548</v>
      </c>
      <c r="K21" s="44">
        <v>84.24</v>
      </c>
      <c r="L21" s="50">
        <f>100/4*M21</f>
        <v>150</v>
      </c>
      <c r="M21" s="52">
        <v>6</v>
      </c>
      <c r="N21" s="45"/>
      <c r="O21" s="48">
        <f>P21+R21</f>
        <v>76.87569988801792</v>
      </c>
      <c r="P21" s="38">
        <f>1200/(Q21/S21)</f>
        <v>26.87569988801792</v>
      </c>
      <c r="Q21" s="44">
        <v>89.3</v>
      </c>
      <c r="R21" s="50">
        <f>100/4*S21</f>
        <v>50</v>
      </c>
      <c r="S21" s="52">
        <v>2</v>
      </c>
      <c r="T21" s="38"/>
      <c r="U21" s="48">
        <v>0</v>
      </c>
      <c r="V21" s="38" t="s">
        <v>165</v>
      </c>
      <c r="W21" s="44" t="s">
        <v>165</v>
      </c>
      <c r="X21" s="50" t="s">
        <v>165</v>
      </c>
      <c r="Y21" s="52" t="s">
        <v>165</v>
      </c>
      <c r="AA21" s="48">
        <f>AB21+AD21</f>
        <v>231.44796380090497</v>
      </c>
      <c r="AB21" s="38">
        <f>1200/(AC21/AE21)</f>
        <v>81.44796380090497</v>
      </c>
      <c r="AC21" s="44">
        <v>88.4</v>
      </c>
      <c r="AD21" s="50">
        <f>100/4*AE21</f>
        <v>150</v>
      </c>
      <c r="AE21" s="52">
        <v>6</v>
      </c>
      <c r="AG21" s="48">
        <f>AH21+AJ21</f>
        <v>244.4386149003148</v>
      </c>
      <c r="AH21" s="38">
        <f>1200/(AI21/AK21)</f>
        <v>94.4386149003148</v>
      </c>
      <c r="AI21" s="44">
        <v>76.24</v>
      </c>
      <c r="AJ21" s="50">
        <f>100/4*AK21</f>
        <v>150</v>
      </c>
      <c r="AK21" s="52">
        <v>6</v>
      </c>
      <c r="AL21" s="43" t="s">
        <v>307</v>
      </c>
      <c r="AM21" s="48">
        <f>(AN21+AP21)*0.5</f>
        <v>238.89806421877398</v>
      </c>
      <c r="AN21" s="38">
        <f>1200/(AO21/AQ21)</f>
        <v>202.796128437548</v>
      </c>
      <c r="AO21" s="44">
        <v>65.09</v>
      </c>
      <c r="AP21" s="50">
        <f>100/4*AQ21</f>
        <v>275</v>
      </c>
      <c r="AQ21" s="52">
        <v>11</v>
      </c>
      <c r="AS21" s="48">
        <f>(AT21+AV21)*0.24</f>
        <v>293.82284980744544</v>
      </c>
      <c r="AT21" s="38">
        <f>1200/(AU21/AW21)</f>
        <v>924.2618741976894</v>
      </c>
      <c r="AU21" s="44">
        <v>15.58</v>
      </c>
      <c r="AV21" s="50">
        <f>100/4*AW21</f>
        <v>300</v>
      </c>
      <c r="AW21" s="52">
        <v>12</v>
      </c>
      <c r="AY21" s="48">
        <v>0</v>
      </c>
      <c r="AZ21" s="38" t="s">
        <v>165</v>
      </c>
      <c r="BA21" s="44" t="s">
        <v>165</v>
      </c>
      <c r="BB21" s="50" t="s">
        <v>165</v>
      </c>
      <c r="BC21" s="52" t="s">
        <v>165</v>
      </c>
    </row>
    <row r="22" spans="1:55" s="73" customFormat="1" ht="12.75">
      <c r="A22" s="82" t="s">
        <v>50</v>
      </c>
      <c r="B22" s="43" t="s">
        <v>82</v>
      </c>
      <c r="C22" s="37" t="s">
        <v>85</v>
      </c>
      <c r="D22" s="37" t="s">
        <v>10</v>
      </c>
      <c r="E22" s="46">
        <f>F22*(I22+O22+U22+AA22+AG22+AM22+AS22+AY22)</f>
        <v>1313.7046800394874</v>
      </c>
      <c r="F22" s="44">
        <f>IF(D22="MDR",1.3,0)+IF(D22="D12",1.19,0)+IF(D22="D14",1.13,0)+IF(D22="D16",1.08,0)+IF(D22="D19",1.04,0)+IF(D22="D20",1.02,0)+IF(D22="D35",1.1,0)+IF(D22="D50",1.16,0)+IF(D22="M12",1.13,0)+IF(D22="M14",1.08,0)+IF(D22="M16",1.05,0)+IF(D22="M19",1.01,0)+IF(D22="M20",1,0)+IF(D22="M40",1.04,0)+IF(D22="M50",1.07,0)</f>
        <v>1.04</v>
      </c>
      <c r="G22" s="45">
        <f>IF(I22&gt;0,1,0)+IF(O22&gt;0,1,0)+IF(U22&gt;0,1,0)+IF(AA22&gt;0,1,0)+IF(AG22&gt;0,1,0)+IF(AM22&gt;0,1,0)+IF(AS22&gt;0,1,0)+IF(AY22&gt;0,1,0)</f>
        <v>5</v>
      </c>
      <c r="H22" s="38">
        <f>E22/G22</f>
        <v>262.74093600789746</v>
      </c>
      <c r="I22" s="48">
        <f>J22+L22</f>
        <v>279.8935594443442</v>
      </c>
      <c r="J22" s="38">
        <f>1200/(K22/M22)</f>
        <v>129.89355944434422</v>
      </c>
      <c r="K22" s="44">
        <v>55.43</v>
      </c>
      <c r="L22" s="50">
        <f>100/4*M22</f>
        <v>150</v>
      </c>
      <c r="M22" s="51">
        <v>6</v>
      </c>
      <c r="N22" s="38"/>
      <c r="O22" s="48">
        <v>0</v>
      </c>
      <c r="P22" s="38" t="s">
        <v>165</v>
      </c>
      <c r="Q22" s="44" t="s">
        <v>165</v>
      </c>
      <c r="R22" s="50" t="s">
        <v>165</v>
      </c>
      <c r="S22" s="52" t="s">
        <v>165</v>
      </c>
      <c r="T22" s="38"/>
      <c r="U22" s="48">
        <v>0</v>
      </c>
      <c r="V22" s="38" t="s">
        <v>165</v>
      </c>
      <c r="W22" s="44" t="s">
        <v>165</v>
      </c>
      <c r="X22" s="50" t="s">
        <v>165</v>
      </c>
      <c r="Y22" s="52" t="s">
        <v>165</v>
      </c>
      <c r="AA22" s="48">
        <f>AB22+AD22</f>
        <v>248.56262833675567</v>
      </c>
      <c r="AB22" s="38">
        <f>1200/(AC22/AE22)</f>
        <v>98.56262833675565</v>
      </c>
      <c r="AC22" s="44">
        <v>73.05</v>
      </c>
      <c r="AD22" s="50">
        <f>100/4*AE22</f>
        <v>150</v>
      </c>
      <c r="AE22" s="52">
        <v>6</v>
      </c>
      <c r="AG22" s="48">
        <v>0</v>
      </c>
      <c r="AH22" s="38" t="s">
        <v>165</v>
      </c>
      <c r="AI22" s="44" t="s">
        <v>165</v>
      </c>
      <c r="AJ22" s="50" t="s">
        <v>165</v>
      </c>
      <c r="AK22" s="52" t="s">
        <v>165</v>
      </c>
      <c r="AL22" s="43" t="s">
        <v>82</v>
      </c>
      <c r="AM22" s="48">
        <f>(AN22+AP22)*0.5</f>
        <v>247.17098703888337</v>
      </c>
      <c r="AN22" s="38">
        <f>1200/(AO22/AQ22)</f>
        <v>219.3419740777667</v>
      </c>
      <c r="AO22" s="44">
        <v>60.18</v>
      </c>
      <c r="AP22" s="50">
        <f>100/4*AQ22</f>
        <v>275</v>
      </c>
      <c r="AQ22" s="52">
        <v>11</v>
      </c>
      <c r="AS22" s="48">
        <f>AVERAGE(AM22,AA22,I22)</f>
        <v>258.54239160666106</v>
      </c>
      <c r="AT22" s="38" t="s">
        <v>257</v>
      </c>
      <c r="AU22" s="44" t="s">
        <v>257</v>
      </c>
      <c r="AV22" s="50" t="s">
        <v>257</v>
      </c>
      <c r="AW22" s="52" t="s">
        <v>257</v>
      </c>
      <c r="AY22" s="48">
        <f>(AZ22+BB22)</f>
        <v>229.00801053440142</v>
      </c>
      <c r="AZ22" s="38">
        <f>1200/(BA22/BC22)</f>
        <v>79.00801053440141</v>
      </c>
      <c r="BA22" s="44">
        <v>91.13</v>
      </c>
      <c r="BB22" s="50">
        <f>100/4*BC22</f>
        <v>150</v>
      </c>
      <c r="BC22" s="51">
        <v>6</v>
      </c>
    </row>
    <row r="23" spans="1:55" s="73" customFormat="1" ht="12.75">
      <c r="A23" s="82" t="s">
        <v>51</v>
      </c>
      <c r="B23" s="43" t="s">
        <v>29</v>
      </c>
      <c r="C23" s="37" t="s">
        <v>30</v>
      </c>
      <c r="D23" s="37" t="s">
        <v>104</v>
      </c>
      <c r="E23" s="46">
        <f>F23*(I23+O23+U23+AA23+AG23+AM23+AS23+AY23)</f>
        <v>1268.453411930179</v>
      </c>
      <c r="F23" s="44">
        <f>IF(D23="MDR",1.3,0)+IF(D23="D12",1.19,0)+IF(D23="D14",1.13,0)+IF(D23="D16",1.08,0)+IF(D23="D19",1.04,0)+IF(D23="D20",1.02,0)+IF(D23="D35",1.1,0)+IF(D23="D50",1.16,0)+IF(D23="M12",1.13,0)+IF(D23="M14",1.08,0)+IF(D23="M16",1.05,0)+IF(D23="M19",1.01,0)+IF(D23="M20",1,0)+IF(D23="M40",1.04,0)+IF(D23="M50",1.07,0)</f>
        <v>1.05</v>
      </c>
      <c r="G23" s="45">
        <f>IF(I23&gt;0,1,0)+IF(O23&gt;0,1,0)+IF(U23&gt;0,1,0)+IF(AA23&gt;0,1,0)+IF(AG23&gt;0,1,0)+IF(AM23&gt;0,1,0)+IF(AS23&gt;0,1,0)+IF(AY23&gt;0,1,0)</f>
        <v>5</v>
      </c>
      <c r="H23" s="38">
        <f>E23/G23</f>
        <v>253.6906823860358</v>
      </c>
      <c r="I23" s="48">
        <v>0</v>
      </c>
      <c r="J23" s="38" t="s">
        <v>165</v>
      </c>
      <c r="K23" s="44" t="s">
        <v>165</v>
      </c>
      <c r="L23" s="50" t="s">
        <v>165</v>
      </c>
      <c r="M23" s="52" t="s">
        <v>165</v>
      </c>
      <c r="N23" s="38"/>
      <c r="O23" s="48">
        <v>0</v>
      </c>
      <c r="P23" s="38" t="s">
        <v>165</v>
      </c>
      <c r="Q23" s="44" t="s">
        <v>165</v>
      </c>
      <c r="R23" s="50" t="s">
        <v>165</v>
      </c>
      <c r="S23" s="52" t="s">
        <v>165</v>
      </c>
      <c r="T23" s="38"/>
      <c r="U23" s="48">
        <v>0</v>
      </c>
      <c r="V23" s="38" t="s">
        <v>165</v>
      </c>
      <c r="W23" s="44" t="s">
        <v>165</v>
      </c>
      <c r="X23" s="50" t="s">
        <v>165</v>
      </c>
      <c r="Y23" s="52" t="s">
        <v>165</v>
      </c>
      <c r="AA23" s="48">
        <f>AB23+AD23</f>
        <v>300.3873136509792</v>
      </c>
      <c r="AB23" s="38">
        <f>1200/(AC23/AE23)</f>
        <v>175.38731365097922</v>
      </c>
      <c r="AC23" s="44">
        <v>34.21</v>
      </c>
      <c r="AD23" s="50">
        <f>100/4*AE23</f>
        <v>125</v>
      </c>
      <c r="AE23" s="52">
        <v>5</v>
      </c>
      <c r="AG23" s="48">
        <f>AH23+AJ23</f>
        <v>270.38405621516836</v>
      </c>
      <c r="AH23" s="38">
        <f>1200/(AI23/AK23)</f>
        <v>145.38405621516839</v>
      </c>
      <c r="AI23" s="44">
        <v>41.27</v>
      </c>
      <c r="AJ23" s="50">
        <f>100/4*AK23</f>
        <v>125</v>
      </c>
      <c r="AK23" s="52">
        <v>5</v>
      </c>
      <c r="AL23" s="43" t="s">
        <v>29</v>
      </c>
      <c r="AM23" s="48">
        <f>(AN23+AP23)*0.5</f>
        <v>249.486301369863</v>
      </c>
      <c r="AN23" s="38">
        <f>1200/(AO23/AQ23)</f>
        <v>273.972602739726</v>
      </c>
      <c r="AO23" s="44">
        <v>39.42</v>
      </c>
      <c r="AP23" s="50">
        <f>100/4*AQ23</f>
        <v>225</v>
      </c>
      <c r="AQ23" s="52">
        <v>9</v>
      </c>
      <c r="AS23" s="48">
        <f>(AT23+AV23)*0.24</f>
        <v>176.43741143127068</v>
      </c>
      <c r="AT23" s="38">
        <f>1200/(AU23/AW23)</f>
        <v>510.1558809636278</v>
      </c>
      <c r="AU23" s="44">
        <v>21.17</v>
      </c>
      <c r="AV23" s="50">
        <f>100/4*AW23</f>
        <v>225</v>
      </c>
      <c r="AW23" s="52">
        <v>9</v>
      </c>
      <c r="AY23" s="48">
        <f>(AZ23+BB23)</f>
        <v>211.35578583765113</v>
      </c>
      <c r="AZ23" s="38">
        <f>1200/(BA23/BC23)</f>
        <v>86.35578583765111</v>
      </c>
      <c r="BA23" s="44">
        <v>69.48</v>
      </c>
      <c r="BB23" s="50">
        <f>100/4*BC23</f>
        <v>125</v>
      </c>
      <c r="BC23" s="51">
        <v>5</v>
      </c>
    </row>
    <row r="24" spans="1:55" s="73" customFormat="1" ht="12.75">
      <c r="A24" s="82" t="s">
        <v>52</v>
      </c>
      <c r="B24" s="43" t="s">
        <v>124</v>
      </c>
      <c r="C24" s="37" t="s">
        <v>125</v>
      </c>
      <c r="D24" s="37" t="s">
        <v>126</v>
      </c>
      <c r="E24" s="46">
        <f>F24*(I24+O24+U24+AA24+AG24+AM24+AS24+AY24)</f>
        <v>1246.9806864100642</v>
      </c>
      <c r="F24" s="44">
        <f>IF(D24="MDR",1.3,0)+IF(D24="D12",1.19,0)+IF(D24="D14",1.13,0)+IF(D24="D16",1.08,0)+IF(D24="D19",1.04,0)+IF(D24="D20",1.02,0)+IF(D24="D35",1.1,0)+IF(D24="D50",1.16,0)+IF(D24="M12",1.13,0)+IF(D24="M14",1.08,0)+IF(D24="M16",1.05,0)+IF(D24="M19",1.01,0)+IF(D24="M20",1,0)+IF(D24="M40",1.04,0)+IF(D24="M50",1.07,0)</f>
        <v>1.08</v>
      </c>
      <c r="G24" s="45">
        <f>IF(I24&gt;0,1,0)+IF(O24&gt;0,1,0)+IF(U24&gt;0,1,0)+IF(AA24&gt;0,1,0)+IF(AG24&gt;0,1,0)+IF(AM24&gt;0,1,0)+IF(AS24&gt;0,1,0)+IF(AY24&gt;0,1,0)</f>
        <v>5</v>
      </c>
      <c r="H24" s="38">
        <f>E24/G24</f>
        <v>249.39613728201283</v>
      </c>
      <c r="I24" s="48">
        <v>0</v>
      </c>
      <c r="J24" s="38" t="s">
        <v>165</v>
      </c>
      <c r="K24" s="44" t="s">
        <v>165</v>
      </c>
      <c r="L24" s="50" t="s">
        <v>165</v>
      </c>
      <c r="M24" s="52" t="s">
        <v>165</v>
      </c>
      <c r="N24" s="45"/>
      <c r="O24" s="48">
        <v>0</v>
      </c>
      <c r="P24" s="38" t="s">
        <v>165</v>
      </c>
      <c r="Q24" s="44" t="s">
        <v>165</v>
      </c>
      <c r="R24" s="50" t="s">
        <v>165</v>
      </c>
      <c r="S24" s="52" t="s">
        <v>165</v>
      </c>
      <c r="T24" s="38"/>
      <c r="U24" s="48">
        <v>0</v>
      </c>
      <c r="V24" s="38" t="s">
        <v>165</v>
      </c>
      <c r="W24" s="44" t="s">
        <v>165</v>
      </c>
      <c r="X24" s="50" t="s">
        <v>165</v>
      </c>
      <c r="Y24" s="52" t="s">
        <v>165</v>
      </c>
      <c r="AA24" s="48">
        <f>AB24+AD24</f>
        <v>225.72027239392352</v>
      </c>
      <c r="AB24" s="38">
        <f>1200/(AC24/AE24)</f>
        <v>125.72027239392352</v>
      </c>
      <c r="AC24" s="44">
        <v>38.18</v>
      </c>
      <c r="AD24" s="50">
        <f>100/4*AE24</f>
        <v>100</v>
      </c>
      <c r="AE24" s="52">
        <v>4</v>
      </c>
      <c r="AG24" s="48">
        <f>AH24+AJ24</f>
        <v>244.7090744648779</v>
      </c>
      <c r="AH24" s="38">
        <f>1200/(AI24/AK24)</f>
        <v>144.7090744648779</v>
      </c>
      <c r="AI24" s="44">
        <v>33.17</v>
      </c>
      <c r="AJ24" s="50">
        <f>100/4*AK24</f>
        <v>100</v>
      </c>
      <c r="AK24" s="52">
        <v>4</v>
      </c>
      <c r="AL24" s="43" t="s">
        <v>124</v>
      </c>
      <c r="AM24" s="48">
        <f>(AN24+AP24)*0.5</f>
        <v>254.23283048828898</v>
      </c>
      <c r="AN24" s="38">
        <f>1200/(AO24/AQ24)</f>
        <v>333.46566097657796</v>
      </c>
      <c r="AO24" s="44">
        <v>25.19</v>
      </c>
      <c r="AP24" s="50">
        <f>100/4*AQ24</f>
        <v>175</v>
      </c>
      <c r="AQ24" s="52">
        <v>7</v>
      </c>
      <c r="AS24" s="48">
        <f>(AT24+AV24)*0.24</f>
        <v>266.1112929623568</v>
      </c>
      <c r="AT24" s="38">
        <f>1200/(AU24/AW24)</f>
        <v>883.7970540098199</v>
      </c>
      <c r="AU24" s="44">
        <v>12.22</v>
      </c>
      <c r="AV24" s="50">
        <f>100/4*AW24</f>
        <v>225</v>
      </c>
      <c r="AW24" s="52">
        <v>9</v>
      </c>
      <c r="AY24" s="48">
        <f>(AZ24+BB24)</f>
        <v>163.8382763665381</v>
      </c>
      <c r="AZ24" s="38">
        <f>1200/(BA24/BC24)</f>
        <v>63.8382763665381</v>
      </c>
      <c r="BA24" s="44">
        <v>75.19</v>
      </c>
      <c r="BB24" s="50">
        <f>100/4*BC24</f>
        <v>100</v>
      </c>
      <c r="BC24" s="51">
        <v>4</v>
      </c>
    </row>
    <row r="25" spans="1:55" s="73" customFormat="1" ht="12.75">
      <c r="A25" s="82" t="s">
        <v>53</v>
      </c>
      <c r="B25" s="43" t="s">
        <v>287</v>
      </c>
      <c r="C25" s="37" t="s">
        <v>226</v>
      </c>
      <c r="D25" s="37" t="s">
        <v>109</v>
      </c>
      <c r="E25" s="46">
        <f>F25*(I25+O25+U25+AA25+AG25+AM25+AS25+AY25)</f>
        <v>1175.476504646748</v>
      </c>
      <c r="F25" s="44">
        <f>IF(D25="MDR",1.3,0)+IF(D25="D12",1.19,0)+IF(D25="D14",1.13,0)+IF(D25="D16",1.08,0)+IF(D25="D19",1.04,0)+IF(D25="D20",1.02,0)+IF(D25="D35",1.1,0)+IF(D25="D50",1.16,0)+IF(D25="M12",1.13,0)+IF(D25="M14",1.08,0)+IF(D25="M16",1.05,0)+IF(D25="M19",1.01,0)+IF(D25="M20",1,0)+IF(D25="M40",1.04,0)+IF(D25="M50",1.07,0)</f>
        <v>1</v>
      </c>
      <c r="G25" s="45">
        <f>IF(I25&gt;0,1,0)+IF(O25&gt;0,1,0)+IF(U25&gt;0,1,0)+IF(AA25&gt;0,1,0)+IF(AG25&gt;0,1,0)+IF(AM25&gt;0,1,0)+IF(AS25&gt;0,1,0)+IF(AY25&gt;0,1,0)</f>
        <v>4</v>
      </c>
      <c r="H25" s="38">
        <f>E25/G25</f>
        <v>293.869126161687</v>
      </c>
      <c r="I25" s="48">
        <v>0</v>
      </c>
      <c r="J25" s="38" t="s">
        <v>165</v>
      </c>
      <c r="K25" s="44" t="s">
        <v>165</v>
      </c>
      <c r="L25" s="50" t="s">
        <v>165</v>
      </c>
      <c r="M25" s="52" t="s">
        <v>165</v>
      </c>
      <c r="N25" s="38"/>
      <c r="O25" s="48">
        <v>0</v>
      </c>
      <c r="P25" s="38" t="s">
        <v>165</v>
      </c>
      <c r="Q25" s="44" t="s">
        <v>165</v>
      </c>
      <c r="R25" s="50" t="s">
        <v>165</v>
      </c>
      <c r="S25" s="52" t="s">
        <v>165</v>
      </c>
      <c r="T25" s="38"/>
      <c r="U25" s="48">
        <v>0</v>
      </c>
      <c r="V25" s="38" t="s">
        <v>165</v>
      </c>
      <c r="W25" s="44" t="s">
        <v>165</v>
      </c>
      <c r="X25" s="50" t="s">
        <v>165</v>
      </c>
      <c r="Y25" s="52" t="s">
        <v>165</v>
      </c>
      <c r="AA25" s="48">
        <f>AB25+AD25</f>
        <v>319.49152542372883</v>
      </c>
      <c r="AB25" s="38">
        <f>1200/(AC25/AE25)</f>
        <v>169.49152542372883</v>
      </c>
      <c r="AC25" s="44">
        <v>42.48</v>
      </c>
      <c r="AD25" s="50">
        <f>100/4*AE25</f>
        <v>150</v>
      </c>
      <c r="AE25" s="52">
        <v>6</v>
      </c>
      <c r="AG25" s="48">
        <f>AH25+AJ25</f>
        <v>336.6735805029816</v>
      </c>
      <c r="AH25" s="38">
        <f>1200/(AI25/AK25)</f>
        <v>186.6735805029816</v>
      </c>
      <c r="AI25" s="44">
        <v>38.57</v>
      </c>
      <c r="AJ25" s="50">
        <f>100/4*AK25</f>
        <v>150</v>
      </c>
      <c r="AK25" s="52">
        <v>6</v>
      </c>
      <c r="AL25" s="43" t="s">
        <v>287</v>
      </c>
      <c r="AM25" s="48">
        <f>(AN25+AP25)*0.5</f>
        <v>256.4189189189189</v>
      </c>
      <c r="AN25" s="38">
        <f>1200/(AO25/AQ25)</f>
        <v>237.8378378378378</v>
      </c>
      <c r="AO25" s="44">
        <v>55.5</v>
      </c>
      <c r="AP25" s="50">
        <f>100/4*AQ25</f>
        <v>275</v>
      </c>
      <c r="AQ25" s="52">
        <v>11</v>
      </c>
      <c r="AS25" s="48">
        <f>(AT25+AV25)*0.24</f>
        <v>262.89247980111867</v>
      </c>
      <c r="AT25" s="38">
        <f>1200/(AU25/AW25)</f>
        <v>820.3853325046613</v>
      </c>
      <c r="AU25" s="44">
        <v>16.09</v>
      </c>
      <c r="AV25" s="50">
        <f>100/4*AW25</f>
        <v>275</v>
      </c>
      <c r="AW25" s="52">
        <v>11</v>
      </c>
      <c r="AY25" s="48">
        <v>0</v>
      </c>
      <c r="AZ25" s="38" t="s">
        <v>165</v>
      </c>
      <c r="BA25" s="44" t="s">
        <v>165</v>
      </c>
      <c r="BB25" s="50" t="s">
        <v>165</v>
      </c>
      <c r="BC25" s="52" t="s">
        <v>165</v>
      </c>
    </row>
    <row r="26" spans="1:55" s="73" customFormat="1" ht="12.75">
      <c r="A26" s="82" t="s">
        <v>54</v>
      </c>
      <c r="B26" s="43" t="s">
        <v>81</v>
      </c>
      <c r="C26" s="37" t="s">
        <v>84</v>
      </c>
      <c r="D26" s="37" t="s">
        <v>10</v>
      </c>
      <c r="E26" s="46">
        <f>F26*(I26+O26+U26+AA26+AG26+AM26+AS26+AY26)</f>
        <v>1152.7982401158333</v>
      </c>
      <c r="F26" s="44">
        <f>IF(D26="MDR",1.3,0)+IF(D26="D12",1.19,0)+IF(D26="D14",1.13,0)+IF(D26="D16",1.08,0)+IF(D26="D19",1.04,0)+IF(D26="D20",1.02,0)+IF(D26="D35",1.1,0)+IF(D26="D50",1.16,0)+IF(D26="M12",1.13,0)+IF(D26="M14",1.08,0)+IF(D26="M16",1.05,0)+IF(D26="M19",1.01,0)+IF(D26="M20",1,0)+IF(D26="M40",1.04,0)+IF(D26="M50",1.07,0)</f>
        <v>1.04</v>
      </c>
      <c r="G26" s="45">
        <f>IF(I26&gt;0,1,0)+IF(O26&gt;0,1,0)+IF(U26&gt;0,1,0)+IF(AA26&gt;0,1,0)+IF(AG26&gt;0,1,0)+IF(AM26&gt;0,1,0)+IF(AS26&gt;0,1,0)+IF(AY26&gt;0,1,0)</f>
        <v>5</v>
      </c>
      <c r="H26" s="38">
        <f>E26/G26</f>
        <v>230.55964802316666</v>
      </c>
      <c r="I26" s="48">
        <f>J26+L26</f>
        <v>257.33452593917707</v>
      </c>
      <c r="J26" s="38">
        <f>1200/(K26/M26)</f>
        <v>107.3345259391771</v>
      </c>
      <c r="K26" s="44">
        <v>67.08</v>
      </c>
      <c r="L26" s="50">
        <f>100/4*M26</f>
        <v>150</v>
      </c>
      <c r="M26" s="51">
        <v>6</v>
      </c>
      <c r="N26" s="45"/>
      <c r="O26" s="48">
        <v>0</v>
      </c>
      <c r="P26" s="38" t="s">
        <v>165</v>
      </c>
      <c r="Q26" s="44" t="s">
        <v>165</v>
      </c>
      <c r="R26" s="50" t="s">
        <v>165</v>
      </c>
      <c r="S26" s="52" t="s">
        <v>165</v>
      </c>
      <c r="T26" s="38"/>
      <c r="U26" s="48">
        <f>V26+X26</f>
        <v>111.15183771841734</v>
      </c>
      <c r="V26" s="38">
        <f>1200/(W26/Y26)</f>
        <v>36.15183771841735</v>
      </c>
      <c r="W26" s="44">
        <v>99.58</v>
      </c>
      <c r="X26" s="50">
        <f>100/4*Y26</f>
        <v>75</v>
      </c>
      <c r="Y26" s="52">
        <v>3</v>
      </c>
      <c r="AA26" s="48">
        <f>AB26+AD26</f>
        <v>263.6722450268393</v>
      </c>
      <c r="AB26" s="38">
        <f>1200/(AC26/AE26)</f>
        <v>113.67224502683928</v>
      </c>
      <c r="AC26" s="44">
        <v>63.34</v>
      </c>
      <c r="AD26" s="50">
        <f>100/4*AE26</f>
        <v>150</v>
      </c>
      <c r="AE26" s="52">
        <v>6</v>
      </c>
      <c r="AG26" s="48">
        <f>AH26+AJ26</f>
        <v>243.13154831199068</v>
      </c>
      <c r="AH26" s="38">
        <f>1200/(AI26/AK26)</f>
        <v>93.13154831199068</v>
      </c>
      <c r="AI26" s="44">
        <v>77.31</v>
      </c>
      <c r="AJ26" s="50">
        <f>100/4*AK26</f>
        <v>150</v>
      </c>
      <c r="AK26" s="52">
        <v>6</v>
      </c>
      <c r="AL26" s="43" t="s">
        <v>81</v>
      </c>
      <c r="AM26" s="48">
        <v>0</v>
      </c>
      <c r="AN26" s="38" t="s">
        <v>165</v>
      </c>
      <c r="AO26" s="44" t="s">
        <v>165</v>
      </c>
      <c r="AP26" s="50" t="s">
        <v>165</v>
      </c>
      <c r="AQ26" s="52" t="s">
        <v>165</v>
      </c>
      <c r="AS26" s="48">
        <v>0</v>
      </c>
      <c r="AT26" s="38" t="s">
        <v>165</v>
      </c>
      <c r="AU26" s="44" t="s">
        <v>165</v>
      </c>
      <c r="AV26" s="50" t="s">
        <v>165</v>
      </c>
      <c r="AW26" s="52" t="s">
        <v>165</v>
      </c>
      <c r="AY26" s="48">
        <f>(AZ26+BB26)</f>
        <v>233.1696892687998</v>
      </c>
      <c r="AZ26" s="38">
        <f>1200/(BA26/BC26)</f>
        <v>83.16968926879981</v>
      </c>
      <c r="BA26" s="44">
        <v>86.57</v>
      </c>
      <c r="BB26" s="50">
        <f>100/4*BC26</f>
        <v>150</v>
      </c>
      <c r="BC26" s="51">
        <v>6</v>
      </c>
    </row>
    <row r="27" spans="1:55" s="73" customFormat="1" ht="12.75">
      <c r="A27" s="82" t="s">
        <v>55</v>
      </c>
      <c r="B27" s="43" t="s">
        <v>172</v>
      </c>
      <c r="C27" s="37" t="s">
        <v>173</v>
      </c>
      <c r="D27" s="37" t="s">
        <v>7</v>
      </c>
      <c r="E27" s="46">
        <f>F27*(I27+O27+U27+AA27+AG27+AM27+AS27+AY27)</f>
        <v>1144.4104577526887</v>
      </c>
      <c r="F27" s="44">
        <f>IF(D27="MDR",1.3,0)+IF(D27="D12",1.19,0)+IF(D27="D14",1.13,0)+IF(D27="D16",1.08,0)+IF(D27="D19",1.04,0)+IF(D27="D20",1.02,0)+IF(D27="D35",1.1,0)+IF(D27="D50",1.16,0)+IF(D27="M12",1.13,0)+IF(D27="M14",1.08,0)+IF(D27="M16",1.05,0)+IF(D27="M19",1.01,0)+IF(D27="M20",1,0)+IF(D27="M40",1.04,0)+IF(D27="M50",1.07,0)</f>
        <v>1.13</v>
      </c>
      <c r="G27" s="45">
        <f>IF(I27&gt;0,1,0)+IF(O27&gt;0,1,0)+IF(U27&gt;0,1,0)+IF(AA27&gt;0,1,0)+IF(AG27&gt;0,1,0)+IF(AM27&gt;0,1,0)+IF(AS27&gt;0,1,0)+IF(AY27&gt;0,1,0)</f>
        <v>7</v>
      </c>
      <c r="H27" s="38">
        <f>E27/G27</f>
        <v>163.4872082503841</v>
      </c>
      <c r="I27" s="48">
        <f>J27+L27</f>
        <v>177.41820768136557</v>
      </c>
      <c r="J27" s="38">
        <f>1200/(K27/M27)</f>
        <v>102.41820768136557</v>
      </c>
      <c r="K27" s="44">
        <v>35.15</v>
      </c>
      <c r="L27" s="50">
        <f>100/4*M27</f>
        <v>75</v>
      </c>
      <c r="M27" s="52">
        <v>3</v>
      </c>
      <c r="N27" s="38"/>
      <c r="O27" s="48">
        <f>P27+R27</f>
        <v>131.10098176718094</v>
      </c>
      <c r="P27" s="38">
        <f>1200/(Q27/S27)</f>
        <v>56.100981767180926</v>
      </c>
      <c r="Q27" s="44">
        <v>64.17</v>
      </c>
      <c r="R27" s="50">
        <f>100/4*S27</f>
        <v>75</v>
      </c>
      <c r="S27" s="51">
        <v>3</v>
      </c>
      <c r="T27" s="45"/>
      <c r="U27" s="48">
        <f>V27+X27</f>
        <v>72.75312855517633</v>
      </c>
      <c r="V27" s="38">
        <f>1200/(W27/Y27)</f>
        <v>22.753128555176335</v>
      </c>
      <c r="W27" s="44">
        <v>105.48</v>
      </c>
      <c r="X27" s="50">
        <f>100/4*Y27</f>
        <v>50</v>
      </c>
      <c r="Y27" s="52">
        <v>2</v>
      </c>
      <c r="AA27" s="48">
        <f>AB27+AD27</f>
        <v>156.2126712729828</v>
      </c>
      <c r="AB27" s="38">
        <f>1200/(AC27/AE27)</f>
        <v>56.21267127298278</v>
      </c>
      <c r="AC27" s="44">
        <v>85.39</v>
      </c>
      <c r="AD27" s="50">
        <f>100/4*AE27</f>
        <v>100</v>
      </c>
      <c r="AE27" s="52">
        <v>4</v>
      </c>
      <c r="AG27" s="48">
        <f>AH27+AJ27</f>
        <v>153.96468523799078</v>
      </c>
      <c r="AH27" s="38">
        <f>1200/(AI27/AK27)</f>
        <v>78.96468523799078</v>
      </c>
      <c r="AI27" s="44">
        <v>45.59</v>
      </c>
      <c r="AJ27" s="50">
        <f>100/4*AK27</f>
        <v>75</v>
      </c>
      <c r="AK27" s="52">
        <v>3</v>
      </c>
      <c r="AL27" s="43" t="s">
        <v>172</v>
      </c>
      <c r="AM27" s="48">
        <f>(AN27+AP27)*0.5</f>
        <v>162.4333777481679</v>
      </c>
      <c r="AN27" s="38">
        <f>1200/(AO27/AQ27)</f>
        <v>199.8667554963358</v>
      </c>
      <c r="AO27" s="44">
        <v>30.02</v>
      </c>
      <c r="AP27" s="50">
        <f>100/4*AQ27</f>
        <v>125</v>
      </c>
      <c r="AQ27" s="52">
        <v>5</v>
      </c>
      <c r="AS27" s="48">
        <f>(AT27+AV27)*0.24</f>
        <v>158.8695652173913</v>
      </c>
      <c r="AT27" s="38">
        <f>1200/(AU27/AW27)</f>
        <v>486.95652173913044</v>
      </c>
      <c r="AU27" s="44">
        <v>17.25</v>
      </c>
      <c r="AV27" s="50">
        <f>100/4*AW27</f>
        <v>175</v>
      </c>
      <c r="AW27" s="52">
        <v>7</v>
      </c>
      <c r="AY27" s="48">
        <v>0</v>
      </c>
      <c r="AZ27" s="38" t="s">
        <v>165</v>
      </c>
      <c r="BA27" s="44" t="s">
        <v>165</v>
      </c>
      <c r="BB27" s="50" t="s">
        <v>165</v>
      </c>
      <c r="BC27" s="52" t="s">
        <v>165</v>
      </c>
    </row>
    <row r="28" spans="1:55" s="73" customFormat="1" ht="12.75">
      <c r="A28" s="82" t="s">
        <v>56</v>
      </c>
      <c r="B28" s="43" t="s">
        <v>136</v>
      </c>
      <c r="C28" s="37" t="s">
        <v>137</v>
      </c>
      <c r="D28" s="37" t="s">
        <v>133</v>
      </c>
      <c r="E28" s="46">
        <f>F28*(I28+O28+U28+AA28+AG28+AM28+AS28+AY28)</f>
        <v>1022.3496742851923</v>
      </c>
      <c r="F28" s="44">
        <f>IF(D28="MDR",1.3,0)+IF(D28="D12",1.19,0)+IF(D28="D14",1.13,0)+IF(D28="D16",1.08,0)+IF(D28="D19",1.04,0)+IF(D28="D20",1.02,0)+IF(D28="D35",1.1,0)+IF(D28="D50",1.16,0)+IF(D28="M12",1.13,0)+IF(D28="M14",1.08,0)+IF(D28="M16",1.05,0)+IF(D28="M19",1.01,0)+IF(D28="M20",1,0)+IF(D28="M40",1.04,0)+IF(D28="M50",1.07,0)</f>
        <v>1.02</v>
      </c>
      <c r="G28" s="45">
        <f>IF(I28&gt;0,1,0)+IF(O28&gt;0,1,0)+IF(U28&gt;0,1,0)+IF(AA28&gt;0,1,0)+IF(AG28&gt;0,1,0)+IF(AM28&gt;0,1,0)+IF(AS28&gt;0,1,0)+IF(AY28&gt;0,1,0)</f>
        <v>4</v>
      </c>
      <c r="H28" s="38">
        <f>E28/G28</f>
        <v>255.5874185712981</v>
      </c>
      <c r="I28" s="48">
        <v>0</v>
      </c>
      <c r="J28" s="38" t="s">
        <v>165</v>
      </c>
      <c r="K28" s="44" t="s">
        <v>165</v>
      </c>
      <c r="L28" s="50" t="s">
        <v>165</v>
      </c>
      <c r="M28" s="52" t="s">
        <v>165</v>
      </c>
      <c r="N28" s="38"/>
      <c r="O28" s="48">
        <v>0</v>
      </c>
      <c r="P28" s="38" t="s">
        <v>165</v>
      </c>
      <c r="Q28" s="44" t="s">
        <v>165</v>
      </c>
      <c r="R28" s="50" t="s">
        <v>165</v>
      </c>
      <c r="S28" s="52" t="s">
        <v>165</v>
      </c>
      <c r="T28" s="45"/>
      <c r="U28" s="48">
        <v>0</v>
      </c>
      <c r="V28" s="38" t="s">
        <v>165</v>
      </c>
      <c r="W28" s="44" t="s">
        <v>165</v>
      </c>
      <c r="X28" s="50" t="s">
        <v>165</v>
      </c>
      <c r="Y28" s="52" t="s">
        <v>165</v>
      </c>
      <c r="AA28" s="48">
        <f>AB28+AD28</f>
        <v>242.32499022291748</v>
      </c>
      <c r="AB28" s="38">
        <f>1200/(AC28/AE28)</f>
        <v>117.32499022291748</v>
      </c>
      <c r="AC28" s="44">
        <v>51.14</v>
      </c>
      <c r="AD28" s="50">
        <f>100/4*AE28</f>
        <v>125</v>
      </c>
      <c r="AE28" s="52">
        <v>5</v>
      </c>
      <c r="AG28" s="48">
        <f>AH28+AJ28</f>
        <v>247.19959266802442</v>
      </c>
      <c r="AH28" s="38">
        <f>1200/(AI28/AK28)</f>
        <v>122.19959266802444</v>
      </c>
      <c r="AI28" s="44">
        <v>49.1</v>
      </c>
      <c r="AJ28" s="50">
        <f>100/4*AK28</f>
        <v>125</v>
      </c>
      <c r="AK28" s="52">
        <v>5</v>
      </c>
      <c r="AL28" s="43" t="s">
        <v>136</v>
      </c>
      <c r="AM28" s="48">
        <f>(AN28+AP28)*0.5</f>
        <v>241.01023322227508</v>
      </c>
      <c r="AN28" s="38">
        <f>1200/(AO28/AQ28)</f>
        <v>257.02046644455015</v>
      </c>
      <c r="AO28" s="44">
        <v>42.02</v>
      </c>
      <c r="AP28" s="50">
        <f>100/4*AQ28</f>
        <v>225</v>
      </c>
      <c r="AQ28" s="52">
        <v>9</v>
      </c>
      <c r="AS28" s="48">
        <f>(AT28+AV28)*0.24</f>
        <v>271.76878612716763</v>
      </c>
      <c r="AT28" s="38">
        <f>1200/(AU28/AW28)</f>
        <v>832.3699421965318</v>
      </c>
      <c r="AU28" s="44">
        <v>17.3</v>
      </c>
      <c r="AV28" s="50">
        <f>100/4*AW28</f>
        <v>300</v>
      </c>
      <c r="AW28" s="52">
        <v>12</v>
      </c>
      <c r="AY28" s="48">
        <v>0</v>
      </c>
      <c r="AZ28" s="38" t="s">
        <v>165</v>
      </c>
      <c r="BA28" s="44" t="s">
        <v>165</v>
      </c>
      <c r="BB28" s="50" t="s">
        <v>165</v>
      </c>
      <c r="BC28" s="52" t="s">
        <v>165</v>
      </c>
    </row>
    <row r="29" spans="1:55" s="73" customFormat="1" ht="12.75">
      <c r="A29" s="82" t="s">
        <v>57</v>
      </c>
      <c r="B29" s="43" t="s">
        <v>73</v>
      </c>
      <c r="C29" s="37" t="s">
        <v>74</v>
      </c>
      <c r="D29" s="37" t="s">
        <v>17</v>
      </c>
      <c r="E29" s="46">
        <f>F29*(I29+O29+U29+AA29+AG29+AM29+AS29+AY29)</f>
        <v>967.9907032105544</v>
      </c>
      <c r="F29" s="44">
        <f>IF(D29="MDR",1.3,0)+IF(D29="D12",1.19,0)+IF(D29="D14",1.13,0)+IF(D29="D16",1.08,0)+IF(D29="D19",1.04,0)+IF(D29="D20",1.02,0)+IF(D29="D35",1.1,0)+IF(D29="D50",1.16,0)+IF(D29="M12",1.13,0)+IF(D29="M14",1.08,0)+IF(D29="M16",1.05,0)+IF(D29="M19",1.01,0)+IF(D29="M20",1,0)+IF(D29="M40",1.04,0)+IF(D29="M50",1.07,0)</f>
        <v>1.3</v>
      </c>
      <c r="G29" s="45">
        <f>IF(I29&gt;0,1,0)+IF(O29&gt;0,1,0)+IF(U29&gt;0,1,0)+IF(AA29&gt;0,1,0)+IF(AG29&gt;0,1,0)+IF(AM29&gt;0,1,0)+IF(AS29&gt;0,1,0)+IF(AY29&gt;0,1,0)</f>
        <v>4</v>
      </c>
      <c r="H29" s="38">
        <f>E29/G29</f>
        <v>241.9976758026386</v>
      </c>
      <c r="I29" s="48">
        <v>0</v>
      </c>
      <c r="J29" s="38" t="s">
        <v>165</v>
      </c>
      <c r="K29" s="44" t="s">
        <v>165</v>
      </c>
      <c r="L29" s="50" t="s">
        <v>165</v>
      </c>
      <c r="M29" s="52" t="s">
        <v>165</v>
      </c>
      <c r="N29" s="38"/>
      <c r="O29" s="48">
        <v>0</v>
      </c>
      <c r="P29" s="38" t="s">
        <v>165</v>
      </c>
      <c r="Q29" s="44" t="s">
        <v>165</v>
      </c>
      <c r="R29" s="50" t="s">
        <v>165</v>
      </c>
      <c r="S29" s="52" t="s">
        <v>165</v>
      </c>
      <c r="T29" s="38"/>
      <c r="U29" s="48">
        <f>V29+X29</f>
        <v>245.05196032120924</v>
      </c>
      <c r="V29" s="38">
        <f>1200/(W29/Y29)</f>
        <v>170.05196032120924</v>
      </c>
      <c r="W29" s="44">
        <v>21.17</v>
      </c>
      <c r="X29" s="50">
        <f>100/4*Y29</f>
        <v>75</v>
      </c>
      <c r="Y29" s="52">
        <v>3</v>
      </c>
      <c r="AA29" s="48">
        <f>AB29+AD29</f>
        <v>166.27789046653146</v>
      </c>
      <c r="AB29" s="38">
        <f>1200/(AC29/AE29)</f>
        <v>91.27789046653145</v>
      </c>
      <c r="AC29" s="44">
        <v>39.44</v>
      </c>
      <c r="AD29" s="50">
        <f>100/4*AE29</f>
        <v>75</v>
      </c>
      <c r="AE29" s="52">
        <v>3</v>
      </c>
      <c r="AG29" s="48">
        <f>AH29+AJ29</f>
        <v>164.086859688196</v>
      </c>
      <c r="AH29" s="38">
        <f>1200/(AI29/AK29)</f>
        <v>89.086859688196</v>
      </c>
      <c r="AI29" s="44">
        <v>40.41</v>
      </c>
      <c r="AJ29" s="50">
        <f>100/4*AK29</f>
        <v>75</v>
      </c>
      <c r="AK29" s="52">
        <v>3</v>
      </c>
      <c r="AL29" s="43" t="s">
        <v>73</v>
      </c>
      <c r="AM29" s="48">
        <v>0</v>
      </c>
      <c r="AN29" s="38" t="s">
        <v>165</v>
      </c>
      <c r="AO29" s="44" t="s">
        <v>165</v>
      </c>
      <c r="AP29" s="50" t="s">
        <v>165</v>
      </c>
      <c r="AQ29" s="52" t="s">
        <v>165</v>
      </c>
      <c r="AS29" s="48">
        <v>0</v>
      </c>
      <c r="AT29" s="38" t="s">
        <v>165</v>
      </c>
      <c r="AU29" s="44" t="s">
        <v>165</v>
      </c>
      <c r="AV29" s="50" t="s">
        <v>165</v>
      </c>
      <c r="AW29" s="52" t="s">
        <v>165</v>
      </c>
      <c r="AY29" s="48">
        <f>(AZ29+BB29)</f>
        <v>169.19152276295134</v>
      </c>
      <c r="AZ29" s="38">
        <f>1200/(BA29/BC29)</f>
        <v>94.19152276295134</v>
      </c>
      <c r="BA29" s="44">
        <v>38.22</v>
      </c>
      <c r="BB29" s="50">
        <f>100/4*BC29</f>
        <v>75</v>
      </c>
      <c r="BC29" s="51">
        <v>3</v>
      </c>
    </row>
    <row r="30" spans="1:55" s="73" customFormat="1" ht="12.75">
      <c r="A30" s="82" t="s">
        <v>58</v>
      </c>
      <c r="B30" s="43" t="s">
        <v>153</v>
      </c>
      <c r="C30" s="37" t="s">
        <v>154</v>
      </c>
      <c r="D30" s="37" t="s">
        <v>17</v>
      </c>
      <c r="E30" s="46">
        <f>F30*(I30+O30+U30+AA30+AG30+AM30+AS30+AY30)</f>
        <v>959.530750210029</v>
      </c>
      <c r="F30" s="44">
        <f>IF(D30="MDR",1.3,0)+IF(D30="D12",1.19,0)+IF(D30="D14",1.13,0)+IF(D30="D16",1.08,0)+IF(D30="D19",1.04,0)+IF(D30="D20",1.02,0)+IF(D30="D35",1.1,0)+IF(D30="D50",1.16,0)+IF(D30="M12",1.13,0)+IF(D30="M14",1.08,0)+IF(D30="M16",1.05,0)+IF(D30="M19",1.01,0)+IF(D30="M20",1,0)+IF(D30="M40",1.04,0)+IF(D30="M50",1.07,0)</f>
        <v>1.3</v>
      </c>
      <c r="G30" s="45">
        <f>IF(I30&gt;0,1,0)+IF(O30&gt;0,1,0)+IF(U30&gt;0,1,0)+IF(AA30&gt;0,1,0)+IF(AG30&gt;0,1,0)+IF(AM30&gt;0,1,0)+IF(AS30&gt;0,1,0)+IF(AY30&gt;0,1,0)</f>
        <v>6</v>
      </c>
      <c r="H30" s="38">
        <f>E30/G30</f>
        <v>159.9217917016715</v>
      </c>
      <c r="I30" s="48">
        <f>J30+L30</f>
        <v>162.16707021791768</v>
      </c>
      <c r="J30" s="38">
        <f>1200/(K30/M30)</f>
        <v>87.16707021791768</v>
      </c>
      <c r="K30" s="44">
        <v>41.3</v>
      </c>
      <c r="L30" s="50">
        <f>100/4*M30</f>
        <v>75</v>
      </c>
      <c r="M30" s="51">
        <v>3</v>
      </c>
      <c r="N30" s="45"/>
      <c r="O30" s="48">
        <v>0</v>
      </c>
      <c r="P30" s="38" t="s">
        <v>165</v>
      </c>
      <c r="Q30" s="44" t="s">
        <v>165</v>
      </c>
      <c r="R30" s="50" t="s">
        <v>165</v>
      </c>
      <c r="S30" s="52" t="s">
        <v>165</v>
      </c>
      <c r="T30" s="45"/>
      <c r="U30" s="48">
        <v>0</v>
      </c>
      <c r="V30" s="38">
        <f>1200/(W30/Y30)</f>
        <v>13.333333333333334</v>
      </c>
      <c r="W30" s="44">
        <v>180</v>
      </c>
      <c r="X30" s="50">
        <f>100/4*Y30</f>
        <v>50</v>
      </c>
      <c r="Y30" s="51">
        <v>2</v>
      </c>
      <c r="AA30" s="48">
        <f>AB30+AD30</f>
        <v>117.0954162768943</v>
      </c>
      <c r="AB30" s="38">
        <f>1200/(AC30/AE30)</f>
        <v>42.0954162768943</v>
      </c>
      <c r="AC30" s="44">
        <v>85.52</v>
      </c>
      <c r="AD30" s="50">
        <f>100/4*AE30</f>
        <v>75</v>
      </c>
      <c r="AE30" s="51">
        <v>3</v>
      </c>
      <c r="AG30" s="48">
        <f>AH30+AJ30</f>
        <v>88.03486529318542</v>
      </c>
      <c r="AH30" s="38">
        <f>1200/(AI30/AK30)</f>
        <v>38.03486529318542</v>
      </c>
      <c r="AI30" s="44">
        <v>63.1</v>
      </c>
      <c r="AJ30" s="50">
        <f>100/4*AK30</f>
        <v>50</v>
      </c>
      <c r="AK30" s="51">
        <v>2</v>
      </c>
      <c r="AL30" s="43" t="s">
        <v>153</v>
      </c>
      <c r="AM30" s="48">
        <f>(AN30+AP30)*0.5</f>
        <v>132.1864111498258</v>
      </c>
      <c r="AN30" s="38">
        <f>1200/(AO30/AQ30)</f>
        <v>139.37282229965157</v>
      </c>
      <c r="AO30" s="44">
        <v>43.05</v>
      </c>
      <c r="AP30" s="50">
        <f>100/4*AQ30</f>
        <v>125</v>
      </c>
      <c r="AQ30" s="51">
        <v>5</v>
      </c>
      <c r="AS30" s="48">
        <f>(AT30+AV30)*0.24</f>
        <v>113.1613130956583</v>
      </c>
      <c r="AT30" s="38">
        <f>1200/(AU30/AW30)</f>
        <v>296.5054712319096</v>
      </c>
      <c r="AU30" s="44">
        <v>28.33</v>
      </c>
      <c r="AV30" s="50">
        <f>100/4*AW30</f>
        <v>175</v>
      </c>
      <c r="AW30" s="51">
        <v>7</v>
      </c>
      <c r="AY30" s="48">
        <f>(AZ30+BB30)</f>
        <v>125.45550105115628</v>
      </c>
      <c r="AZ30" s="38">
        <f>1200/(BA30/BC30)</f>
        <v>50.455501051156276</v>
      </c>
      <c r="BA30" s="44">
        <v>71.35</v>
      </c>
      <c r="BB30" s="50">
        <f>100/4*BC30</f>
        <v>75</v>
      </c>
      <c r="BC30" s="51">
        <v>3</v>
      </c>
    </row>
    <row r="31" spans="1:55" s="73" customFormat="1" ht="12.75">
      <c r="A31" s="82" t="s">
        <v>59</v>
      </c>
      <c r="B31" s="43" t="s">
        <v>67</v>
      </c>
      <c r="C31" s="37" t="s">
        <v>68</v>
      </c>
      <c r="D31" s="37" t="s">
        <v>17</v>
      </c>
      <c r="E31" s="46">
        <f>F31*(I31+O31+U31+AA31+AG31+AM31+AS31+AY31)</f>
        <v>923.7580845159354</v>
      </c>
      <c r="F31" s="44">
        <f>IF(D31="MDR",1.3,0)+IF(D31="D12",1.19,0)+IF(D31="D14",1.13,0)+IF(D31="D16",1.08,0)+IF(D31="D19",1.04,0)+IF(D31="D20",1.02,0)+IF(D31="D35",1.1,0)+IF(D31="D50",1.16,0)+IF(D31="M12",1.13,0)+IF(D31="M14",1.08,0)+IF(D31="M16",1.05,0)+IF(D31="M19",1.01,0)+IF(D31="M20",1,0)+IF(D31="M40",1.04,0)+IF(D31="M50",1.07,0)</f>
        <v>1.3</v>
      </c>
      <c r="G31" s="45">
        <f>IF(I31&gt;0,1,0)+IF(O31&gt;0,1,0)+IF(U31&gt;0,1,0)+IF(AA31&gt;0,1,0)+IF(AG31&gt;0,1,0)+IF(AM31&gt;0,1,0)+IF(AS31&gt;0,1,0)+IF(AY31&gt;0,1,0)</f>
        <v>6</v>
      </c>
      <c r="H31" s="38">
        <f>E31/G31</f>
        <v>153.95968075265588</v>
      </c>
      <c r="I31" s="48">
        <f>J31+L31</f>
        <v>135.7800101300017</v>
      </c>
      <c r="J31" s="38">
        <f>1200/(K31/M31)</f>
        <v>60.78001013000169</v>
      </c>
      <c r="K31" s="44">
        <v>59.23</v>
      </c>
      <c r="L31" s="50">
        <f>100/4*M31</f>
        <v>75</v>
      </c>
      <c r="M31" s="51">
        <v>3</v>
      </c>
      <c r="N31" s="45"/>
      <c r="O31" s="48">
        <v>0</v>
      </c>
      <c r="P31" s="38" t="s">
        <v>165</v>
      </c>
      <c r="Q31" s="44" t="s">
        <v>165</v>
      </c>
      <c r="R31" s="50" t="s">
        <v>165</v>
      </c>
      <c r="S31" s="52" t="s">
        <v>165</v>
      </c>
      <c r="T31" s="38"/>
      <c r="U31" s="48">
        <f>V31+X31</f>
        <v>54.013539651837526</v>
      </c>
      <c r="V31" s="38">
        <f>1200/(W31/Y31)</f>
        <v>29.013539651837526</v>
      </c>
      <c r="W31" s="44">
        <v>41.36</v>
      </c>
      <c r="X31" s="50">
        <f>100/4*Y31</f>
        <v>25</v>
      </c>
      <c r="Y31" s="52">
        <v>1</v>
      </c>
      <c r="AA31" s="48">
        <f>AB31+AD31</f>
        <v>145.56056448451585</v>
      </c>
      <c r="AB31" s="38">
        <f>1200/(AC31/AE31)</f>
        <v>70.56056448451587</v>
      </c>
      <c r="AC31" s="44">
        <v>51.02</v>
      </c>
      <c r="AD31" s="50">
        <f>100/4*AE31</f>
        <v>75</v>
      </c>
      <c r="AE31" s="52">
        <v>3</v>
      </c>
      <c r="AG31" s="48">
        <f>AH31+AJ31</f>
        <v>139.28571428571428</v>
      </c>
      <c r="AH31" s="38">
        <f>1200/(AI31/AK31)</f>
        <v>64.28571428571428</v>
      </c>
      <c r="AI31" s="44">
        <v>56</v>
      </c>
      <c r="AJ31" s="50">
        <f>100/4*AK31</f>
        <v>75</v>
      </c>
      <c r="AK31" s="52">
        <v>3</v>
      </c>
      <c r="AL31" s="43" t="s">
        <v>67</v>
      </c>
      <c r="AM31" s="48">
        <v>0</v>
      </c>
      <c r="AN31" s="38" t="s">
        <v>165</v>
      </c>
      <c r="AO31" s="44" t="s">
        <v>165</v>
      </c>
      <c r="AP31" s="50" t="s">
        <v>165</v>
      </c>
      <c r="AQ31" s="52" t="s">
        <v>165</v>
      </c>
      <c r="AS31" s="48">
        <f>(AT31+AV31)*0.24</f>
        <v>116.14490621552041</v>
      </c>
      <c r="AT31" s="38">
        <f>1200/(AU31/AW31)</f>
        <v>308.93710923133506</v>
      </c>
      <c r="AU31" s="44">
        <v>27.19</v>
      </c>
      <c r="AV31" s="50">
        <f>100/4*AW31</f>
        <v>175</v>
      </c>
      <c r="AW31" s="52">
        <v>7</v>
      </c>
      <c r="AY31" s="48">
        <f>(AZ31+BB31)</f>
        <v>119.79840716774515</v>
      </c>
      <c r="AZ31" s="38">
        <f>1200/(BA31/BC31)</f>
        <v>44.79840716774515</v>
      </c>
      <c r="BA31" s="44">
        <v>80.36</v>
      </c>
      <c r="BB31" s="50">
        <f>100/4*BC31</f>
        <v>75</v>
      </c>
      <c r="BC31" s="51">
        <v>3</v>
      </c>
    </row>
    <row r="32" spans="1:55" s="73" customFormat="1" ht="12.75">
      <c r="A32" s="82" t="s">
        <v>60</v>
      </c>
      <c r="B32" s="43" t="s">
        <v>94</v>
      </c>
      <c r="C32" s="37" t="s">
        <v>95</v>
      </c>
      <c r="D32" s="37" t="s">
        <v>66</v>
      </c>
      <c r="E32" s="46">
        <f>F32*(I32+O32+U32+AA32+AG32+AM32+AS32+AY32)</f>
        <v>912.4934710453763</v>
      </c>
      <c r="F32" s="44">
        <f>IF(D32="MDR",1.3,0)+IF(D32="D12",1.19,0)+IF(D32="D14",1.13,0)+IF(D32="D16",1.08,0)+IF(D32="D19",1.04,0)+IF(D32="D20",1.02,0)+IF(D32="D35",1.1,0)+IF(D32="D50",1.16,0)+IF(D32="M12",1.13,0)+IF(D32="M14",1.08,0)+IF(D32="M16",1.05,0)+IF(D32="M19",1.01,0)+IF(D32="M20",1,0)+IF(D32="M40",1.04,0)+IF(D32="M50",1.07,0)</f>
        <v>1.16</v>
      </c>
      <c r="G32" s="45">
        <f>IF(I32&gt;0,1,0)+IF(O32&gt;0,1,0)+IF(U32&gt;0,1,0)+IF(AA32&gt;0,1,0)+IF(AG32&gt;0,1,0)+IF(AM32&gt;0,1,0)+IF(AS32&gt;0,1,0)+IF(AY32&gt;0,1,0)</f>
        <v>5</v>
      </c>
      <c r="H32" s="38">
        <f>E32/G32</f>
        <v>182.49869420907527</v>
      </c>
      <c r="I32" s="48">
        <f>J32+L32</f>
        <v>163.8043333776419</v>
      </c>
      <c r="J32" s="38">
        <f>1200/(K32/M32)</f>
        <v>63.804333377641896</v>
      </c>
      <c r="K32" s="44">
        <v>75.23</v>
      </c>
      <c r="L32" s="50">
        <f>100/4*M32</f>
        <v>100</v>
      </c>
      <c r="M32" s="51">
        <v>4</v>
      </c>
      <c r="N32" s="45"/>
      <c r="O32" s="48">
        <f>P32+R32</f>
        <v>148.87485999389065</v>
      </c>
      <c r="P32" s="38">
        <f>1200/(Q32/S32)</f>
        <v>48.874859993890645</v>
      </c>
      <c r="Q32" s="44">
        <v>98.21</v>
      </c>
      <c r="R32" s="50">
        <f>100/4*S32</f>
        <v>100</v>
      </c>
      <c r="S32" s="51">
        <v>4</v>
      </c>
      <c r="T32" s="38"/>
      <c r="U32" s="48">
        <v>0</v>
      </c>
      <c r="V32" s="38" t="s">
        <v>165</v>
      </c>
      <c r="W32" s="44" t="s">
        <v>165</v>
      </c>
      <c r="X32" s="50" t="s">
        <v>165</v>
      </c>
      <c r="Y32" s="52" t="s">
        <v>165</v>
      </c>
      <c r="AA32" s="48">
        <f>AB32+AD32</f>
        <v>172.67221801665406</v>
      </c>
      <c r="AB32" s="38">
        <f>1200/(AC32/AE32)</f>
        <v>72.67221801665406</v>
      </c>
      <c r="AC32" s="44">
        <v>66.05</v>
      </c>
      <c r="AD32" s="50">
        <f>100/4*AE32</f>
        <v>100</v>
      </c>
      <c r="AE32" s="52">
        <v>4</v>
      </c>
      <c r="AG32" s="48">
        <f>AH32+AJ32</f>
        <v>143.02617425600573</v>
      </c>
      <c r="AH32" s="38">
        <f>1200/(AI32/AK32)</f>
        <v>43.02617425600574</v>
      </c>
      <c r="AI32" s="44">
        <v>111.56</v>
      </c>
      <c r="AJ32" s="50">
        <f>100/4*AK32</f>
        <v>100</v>
      </c>
      <c r="AK32" s="52">
        <v>4</v>
      </c>
      <c r="AL32" s="43" t="s">
        <v>94</v>
      </c>
      <c r="AM32" s="48">
        <f>(AN32+AP32)*0.5</f>
        <v>158.25471698113208</v>
      </c>
      <c r="AN32" s="38">
        <f>1200/(AO32/AQ32)</f>
        <v>141.50943396226415</v>
      </c>
      <c r="AO32" s="44">
        <v>59.36</v>
      </c>
      <c r="AP32" s="50">
        <f>100/4*AQ32</f>
        <v>175</v>
      </c>
      <c r="AQ32" s="52">
        <v>7</v>
      </c>
      <c r="AS32" s="48">
        <v>0</v>
      </c>
      <c r="AT32" s="38" t="s">
        <v>165</v>
      </c>
      <c r="AU32" s="44" t="s">
        <v>165</v>
      </c>
      <c r="AV32" s="50" t="s">
        <v>165</v>
      </c>
      <c r="AW32" s="52" t="s">
        <v>165</v>
      </c>
      <c r="AY32" s="48">
        <v>0</v>
      </c>
      <c r="AZ32" s="38" t="s">
        <v>165</v>
      </c>
      <c r="BA32" s="44" t="s">
        <v>165</v>
      </c>
      <c r="BB32" s="50" t="s">
        <v>165</v>
      </c>
      <c r="BC32" s="52" t="s">
        <v>165</v>
      </c>
    </row>
    <row r="33" spans="1:55" s="73" customFormat="1" ht="12.75">
      <c r="A33" s="82" t="s">
        <v>61</v>
      </c>
      <c r="B33" s="43" t="s">
        <v>175</v>
      </c>
      <c r="C33" s="37" t="s">
        <v>176</v>
      </c>
      <c r="D33" s="37" t="s">
        <v>10</v>
      </c>
      <c r="E33" s="46">
        <f>F33*(I33+O33+U33+AA33+AG33+AM33+AS33+AY33)</f>
        <v>888.1237703989214</v>
      </c>
      <c r="F33" s="44">
        <f>IF(D33="MDR",1.3,0)+IF(D33="D12",1.19,0)+IF(D33="D14",1.13,0)+IF(D33="D16",1.08,0)+IF(D33="D19",1.04,0)+IF(D33="D20",1.02,0)+IF(D33="D35",1.1,0)+IF(D33="D50",1.16,0)+IF(D33="M12",1.13,0)+IF(D33="M14",1.08,0)+IF(D33="M16",1.05,0)+IF(D33="M19",1.01,0)+IF(D33="M20",1,0)+IF(D33="M40",1.04,0)+IF(D33="M50",1.07,0)</f>
        <v>1.04</v>
      </c>
      <c r="G33" s="45">
        <f>IF(I33&gt;0,1,0)+IF(O33&gt;0,1,0)+IF(U33&gt;0,1,0)+IF(AA33&gt;0,1,0)+IF(AG33&gt;0,1,0)+IF(AM33&gt;0,1,0)+IF(AS33&gt;0,1,0)+IF(AY33&gt;0,1,0)</f>
        <v>3</v>
      </c>
      <c r="H33" s="38">
        <f>E33/G33</f>
        <v>296.04125679964045</v>
      </c>
      <c r="I33" s="48">
        <v>0</v>
      </c>
      <c r="J33" s="38" t="s">
        <v>165</v>
      </c>
      <c r="K33" s="44" t="s">
        <v>165</v>
      </c>
      <c r="L33" s="50" t="s">
        <v>165</v>
      </c>
      <c r="M33" s="52" t="s">
        <v>165</v>
      </c>
      <c r="N33" s="38"/>
      <c r="O33" s="48">
        <v>0</v>
      </c>
      <c r="P33" s="38" t="s">
        <v>165</v>
      </c>
      <c r="Q33" s="44" t="s">
        <v>165</v>
      </c>
      <c r="R33" s="50" t="s">
        <v>165</v>
      </c>
      <c r="S33" s="52" t="s">
        <v>165</v>
      </c>
      <c r="T33" s="38"/>
      <c r="U33" s="48">
        <v>0</v>
      </c>
      <c r="V33" s="38" t="s">
        <v>165</v>
      </c>
      <c r="W33" s="44" t="s">
        <v>165</v>
      </c>
      <c r="X33" s="50" t="s">
        <v>165</v>
      </c>
      <c r="Y33" s="52" t="s">
        <v>165</v>
      </c>
      <c r="AA33" s="48">
        <f>AB33+AD33</f>
        <v>290.18691588785043</v>
      </c>
      <c r="AB33" s="38">
        <f>1200/(AC33/AE33)</f>
        <v>140.18691588785046</v>
      </c>
      <c r="AC33" s="44">
        <v>51.36</v>
      </c>
      <c r="AD33" s="50">
        <f>100/4*AE33</f>
        <v>150</v>
      </c>
      <c r="AE33" s="52">
        <v>6</v>
      </c>
      <c r="AG33" s="48">
        <f>AH33+AJ33</f>
        <v>278.1594873620505</v>
      </c>
      <c r="AH33" s="38">
        <f>1200/(AI33/AK33)</f>
        <v>128.15948736205056</v>
      </c>
      <c r="AI33" s="44">
        <v>56.18</v>
      </c>
      <c r="AJ33" s="50">
        <f>100/4*AK33</f>
        <v>150</v>
      </c>
      <c r="AK33" s="52">
        <v>6</v>
      </c>
      <c r="AL33" s="43" t="s">
        <v>175</v>
      </c>
      <c r="AM33" s="48">
        <v>0</v>
      </c>
      <c r="AN33" s="38" t="s">
        <v>165</v>
      </c>
      <c r="AO33" s="44" t="s">
        <v>165</v>
      </c>
      <c r="AP33" s="50" t="s">
        <v>165</v>
      </c>
      <c r="AQ33" s="52" t="s">
        <v>165</v>
      </c>
      <c r="AS33" s="48">
        <v>0</v>
      </c>
      <c r="AT33" s="38" t="s">
        <v>165</v>
      </c>
      <c r="AU33" s="44" t="s">
        <v>165</v>
      </c>
      <c r="AV33" s="50" t="s">
        <v>165</v>
      </c>
      <c r="AW33" s="52" t="s">
        <v>165</v>
      </c>
      <c r="AY33" s="48">
        <f>(AZ33+BB33)</f>
        <v>285.6187605952157</v>
      </c>
      <c r="AZ33" s="38">
        <f>1200/(BA33/BC33)</f>
        <v>135.61876059521566</v>
      </c>
      <c r="BA33" s="44">
        <v>53.09</v>
      </c>
      <c r="BB33" s="50">
        <f>100/4*BC33</f>
        <v>150</v>
      </c>
      <c r="BC33" s="51">
        <v>6</v>
      </c>
    </row>
    <row r="34" spans="1:55" s="73" customFormat="1" ht="12.75">
      <c r="A34" s="82" t="s">
        <v>62</v>
      </c>
      <c r="B34" s="43" t="s">
        <v>20</v>
      </c>
      <c r="C34" s="37" t="s">
        <v>21</v>
      </c>
      <c r="D34" s="37" t="s">
        <v>31</v>
      </c>
      <c r="E34" s="46">
        <f>F34*(I34+O34+U34+AA34+AG34+AM34+AS34+AY34)</f>
        <v>848.4402748871756</v>
      </c>
      <c r="F34" s="44">
        <f>IF(D34="MDR",1.3,0)+IF(D34="D12",1.19,0)+IF(D34="D14",1.13,0)+IF(D34="D16",1.08,0)+IF(D34="D19",1.04,0)+IF(D34="D20",1.02,0)+IF(D34="D35",1.1,0)+IF(D34="D50",1.16,0)+IF(D34="M12",1.13,0)+IF(D34="M14",1.08,0)+IF(D34="M16",1.05,0)+IF(D34="M19",1.01,0)+IF(D34="M20",1,0)+IF(D34="M40",1.04,0)+IF(D34="M50",1.07,0)</f>
        <v>1.08</v>
      </c>
      <c r="G34" s="45">
        <f>IF(I34&gt;0,1,0)+IF(O34&gt;0,1,0)+IF(U34&gt;0,1,0)+IF(AA34&gt;0,1,0)+IF(AG34&gt;0,1,0)+IF(AM34&gt;0,1,0)+IF(AS34&gt;0,1,0)+IF(AY34&gt;0,1,0)</f>
        <v>4</v>
      </c>
      <c r="H34" s="38">
        <f>E34/G34</f>
        <v>212.1100687217939</v>
      </c>
      <c r="I34" s="48">
        <f>J34+L34</f>
        <v>228.4796573875803</v>
      </c>
      <c r="J34" s="38">
        <f>1200/(K34/M34)</f>
        <v>128.4796573875803</v>
      </c>
      <c r="K34" s="44">
        <v>37.36</v>
      </c>
      <c r="L34" s="50">
        <f>100/4*M34</f>
        <v>100</v>
      </c>
      <c r="M34" s="52">
        <v>4</v>
      </c>
      <c r="N34" s="38"/>
      <c r="O34" s="48">
        <v>0</v>
      </c>
      <c r="P34" s="38" t="s">
        <v>165</v>
      </c>
      <c r="Q34" s="44" t="s">
        <v>165</v>
      </c>
      <c r="R34" s="50" t="s">
        <v>165</v>
      </c>
      <c r="S34" s="52" t="s">
        <v>165</v>
      </c>
      <c r="T34" s="38"/>
      <c r="U34" s="48">
        <f>V34+X34</f>
        <v>153.24459234608986</v>
      </c>
      <c r="V34" s="38">
        <f>1200/(W34/Y34)</f>
        <v>53.244592346089846</v>
      </c>
      <c r="W34" s="44">
        <v>90.15</v>
      </c>
      <c r="X34" s="50">
        <f>100/4*Y34</f>
        <v>100</v>
      </c>
      <c r="Y34" s="52">
        <v>4</v>
      </c>
      <c r="AA34" s="48">
        <f>AB34+AD34</f>
        <v>219.8202695956066</v>
      </c>
      <c r="AB34" s="38">
        <f>1200/(AC34/AE34)</f>
        <v>119.82026959560659</v>
      </c>
      <c r="AC34" s="44">
        <v>40.06</v>
      </c>
      <c r="AD34" s="50">
        <f>100/4*AE34</f>
        <v>100</v>
      </c>
      <c r="AE34" s="52">
        <v>4</v>
      </c>
      <c r="AG34" s="48">
        <f>AH34+AJ34</f>
        <v>184.0483277884784</v>
      </c>
      <c r="AH34" s="38">
        <f>1200/(AI34/AK34)</f>
        <v>84.04832778847837</v>
      </c>
      <c r="AI34" s="44">
        <v>57.11</v>
      </c>
      <c r="AJ34" s="50">
        <f>100/4*AK34</f>
        <v>100</v>
      </c>
      <c r="AK34" s="52">
        <v>4</v>
      </c>
      <c r="AL34" s="43" t="s">
        <v>20</v>
      </c>
      <c r="AM34" s="48">
        <v>0</v>
      </c>
      <c r="AN34" s="38" t="s">
        <v>165</v>
      </c>
      <c r="AO34" s="44" t="s">
        <v>165</v>
      </c>
      <c r="AP34" s="50" t="s">
        <v>165</v>
      </c>
      <c r="AQ34" s="52" t="s">
        <v>165</v>
      </c>
      <c r="AS34" s="48">
        <v>0</v>
      </c>
      <c r="AT34" s="38" t="s">
        <v>165</v>
      </c>
      <c r="AU34" s="44" t="s">
        <v>165</v>
      </c>
      <c r="AV34" s="50" t="s">
        <v>165</v>
      </c>
      <c r="AW34" s="52" t="s">
        <v>165</v>
      </c>
      <c r="AY34" s="48">
        <v>0</v>
      </c>
      <c r="AZ34" s="38" t="s">
        <v>165</v>
      </c>
      <c r="BA34" s="44" t="s">
        <v>165</v>
      </c>
      <c r="BB34" s="50" t="s">
        <v>165</v>
      </c>
      <c r="BC34" s="52" t="s">
        <v>165</v>
      </c>
    </row>
    <row r="35" spans="1:55" s="73" customFormat="1" ht="12.75">
      <c r="A35" s="82" t="s">
        <v>63</v>
      </c>
      <c r="B35" s="92" t="s">
        <v>138</v>
      </c>
      <c r="C35" s="93" t="s">
        <v>139</v>
      </c>
      <c r="D35" s="93" t="s">
        <v>133</v>
      </c>
      <c r="E35" s="94">
        <f>F35*(I35+O35+U35+AA35+AG35+AM35+AS35+AY35)</f>
        <v>787.847220307136</v>
      </c>
      <c r="F35" s="95">
        <f>IF(D35="MDR",1.3,0)+IF(D35="D12",1.19,0)+IF(D35="D14",1.13,0)+IF(D35="D16",1.08,0)+IF(D35="D19",1.04,0)+IF(D35="D20",1.02,0)+IF(D35="D35",1.1,0)+IF(D35="D50",1.16,0)+IF(D35="M12",1.13,0)+IF(D35="M14",1.08,0)+IF(D35="M16",1.05,0)+IF(D35="M19",1.01,0)+IF(D35="M20",1,0)+IF(D35="M40",1.04,0)+IF(D35="M50",1.07,0)</f>
        <v>1.02</v>
      </c>
      <c r="G35" s="96">
        <f>IF(I35&gt;0,1,0)+IF(O35&gt;0,1,0)+IF(U35&gt;0,1,0)+IF(AA35&gt;0,1,0)+IF(AG35&gt;0,1,0)+IF(AM35&gt;0,1,0)+IF(AS35&gt;0,1,0)+IF(AY35&gt;0,1,0)</f>
        <v>3</v>
      </c>
      <c r="H35" s="97">
        <f>E35/G35</f>
        <v>262.61574010237865</v>
      </c>
      <c r="I35" s="98">
        <v>0</v>
      </c>
      <c r="J35" s="97" t="s">
        <v>165</v>
      </c>
      <c r="K35" s="95" t="s">
        <v>165</v>
      </c>
      <c r="L35" s="99" t="s">
        <v>165</v>
      </c>
      <c r="M35" s="100" t="s">
        <v>165</v>
      </c>
      <c r="N35" s="96"/>
      <c r="O35" s="98">
        <v>0</v>
      </c>
      <c r="P35" s="97" t="s">
        <v>165</v>
      </c>
      <c r="Q35" s="95" t="s">
        <v>165</v>
      </c>
      <c r="R35" s="99" t="s">
        <v>165</v>
      </c>
      <c r="S35" s="100" t="s">
        <v>165</v>
      </c>
      <c r="T35" s="97"/>
      <c r="U35" s="98">
        <v>0</v>
      </c>
      <c r="V35" s="97" t="s">
        <v>165</v>
      </c>
      <c r="W35" s="95" t="s">
        <v>165</v>
      </c>
      <c r="X35" s="99" t="s">
        <v>165</v>
      </c>
      <c r="Y35" s="100" t="s">
        <v>165</v>
      </c>
      <c r="Z35" s="101"/>
      <c r="AA35" s="98">
        <f>AB35+AD35</f>
        <v>278.0221882172915</v>
      </c>
      <c r="AB35" s="97">
        <f>1200/(AC35/AE35)</f>
        <v>153.0221882172915</v>
      </c>
      <c r="AC35" s="95">
        <v>39.21</v>
      </c>
      <c r="AD35" s="99">
        <f>100/4*AE35</f>
        <v>125</v>
      </c>
      <c r="AE35" s="100">
        <v>5</v>
      </c>
      <c r="AF35" s="101"/>
      <c r="AG35" s="98">
        <f>AH35+AJ35</f>
        <v>270.1378809869376</v>
      </c>
      <c r="AH35" s="97">
        <f>1200/(AI35/AK35)</f>
        <v>145.13788098693757</v>
      </c>
      <c r="AI35" s="95">
        <v>41.34</v>
      </c>
      <c r="AJ35" s="99">
        <f>100/4*AK35</f>
        <v>125</v>
      </c>
      <c r="AK35" s="100">
        <v>5</v>
      </c>
      <c r="AL35" s="92" t="s">
        <v>138</v>
      </c>
      <c r="AM35" s="98">
        <v>0</v>
      </c>
      <c r="AN35" s="97" t="s">
        <v>165</v>
      </c>
      <c r="AO35" s="95" t="s">
        <v>165</v>
      </c>
      <c r="AP35" s="99" t="s">
        <v>165</v>
      </c>
      <c r="AQ35" s="102" t="s">
        <v>165</v>
      </c>
      <c r="AR35" s="101"/>
      <c r="AS35" s="98">
        <v>0</v>
      </c>
      <c r="AT35" s="97" t="s">
        <v>165</v>
      </c>
      <c r="AU35" s="95" t="s">
        <v>165</v>
      </c>
      <c r="AV35" s="99" t="s">
        <v>165</v>
      </c>
      <c r="AW35" s="102" t="s">
        <v>165</v>
      </c>
      <c r="AX35" s="101"/>
      <c r="AY35" s="98">
        <f>(AZ35+BB35)</f>
        <v>224.2391663910023</v>
      </c>
      <c r="AZ35" s="97">
        <f>1200/(BA35/BC35)</f>
        <v>99.23916639100231</v>
      </c>
      <c r="BA35" s="95">
        <v>60.46</v>
      </c>
      <c r="BB35" s="99">
        <f>100/4*BC35</f>
        <v>125</v>
      </c>
      <c r="BC35" s="104">
        <v>5</v>
      </c>
    </row>
    <row r="36" spans="1:55" s="73" customFormat="1" ht="12.75">
      <c r="A36" s="82" t="s">
        <v>64</v>
      </c>
      <c r="B36" s="43" t="s">
        <v>96</v>
      </c>
      <c r="C36" s="37" t="s">
        <v>97</v>
      </c>
      <c r="D36" s="37" t="s">
        <v>7</v>
      </c>
      <c r="E36" s="46">
        <f>F36*(I36+O36+U36+AA36+AG36+AM36+AS36+AY36)</f>
        <v>768.3153830156084</v>
      </c>
      <c r="F36" s="44">
        <f>IF(D36="MDR",1.3,0)+IF(D36="D12",1.19,0)+IF(D36="D14",1.13,0)+IF(D36="D16",1.08,0)+IF(D36="D19",1.04,0)+IF(D36="D20",1.02,0)+IF(D36="D35",1.1,0)+IF(D36="D50",1.16,0)+IF(D36="M12",1.13,0)+IF(D36="M14",1.08,0)+IF(D36="M16",1.05,0)+IF(D36="M19",1.01,0)+IF(D36="M20",1,0)+IF(D36="M40",1.04,0)+IF(D36="M50",1.07,0)</f>
        <v>1.13</v>
      </c>
      <c r="G36" s="45">
        <f>IF(I36&gt;0,1,0)+IF(O36&gt;0,1,0)+IF(U36&gt;0,1,0)+IF(AA36&gt;0,1,0)+IF(AG36&gt;0,1,0)+IF(AM36&gt;0,1,0)+IF(AS36&gt;0,1,0)+IF(AY36&gt;0,1,0)</f>
        <v>4</v>
      </c>
      <c r="H36" s="38">
        <f>E36/G36</f>
        <v>192.0788457539021</v>
      </c>
      <c r="I36" s="48">
        <v>0</v>
      </c>
      <c r="J36" s="38" t="s">
        <v>165</v>
      </c>
      <c r="K36" s="44" t="s">
        <v>165</v>
      </c>
      <c r="L36" s="50" t="s">
        <v>165</v>
      </c>
      <c r="M36" s="52" t="s">
        <v>165</v>
      </c>
      <c r="N36" s="38"/>
      <c r="O36" s="48">
        <v>0</v>
      </c>
      <c r="P36" s="38" t="s">
        <v>165</v>
      </c>
      <c r="Q36" s="44" t="s">
        <v>165</v>
      </c>
      <c r="R36" s="50" t="s">
        <v>165</v>
      </c>
      <c r="S36" s="52" t="s">
        <v>165</v>
      </c>
      <c r="T36" s="38"/>
      <c r="U36" s="48">
        <f>V36+X36</f>
        <v>136.63328197226502</v>
      </c>
      <c r="V36" s="38">
        <f>1200/(W36/Y36)</f>
        <v>61.633281972265024</v>
      </c>
      <c r="W36" s="44">
        <v>58.41</v>
      </c>
      <c r="X36" s="50">
        <f>100/4*Y36</f>
        <v>75</v>
      </c>
      <c r="Y36" s="52">
        <v>3</v>
      </c>
      <c r="AA36" s="48">
        <f>AB36+AD36</f>
        <v>232.52346769740475</v>
      </c>
      <c r="AB36" s="38">
        <f>1200/(AC36/AE36)</f>
        <v>132.52346769740475</v>
      </c>
      <c r="AC36" s="44">
        <v>36.22</v>
      </c>
      <c r="AD36" s="50">
        <f>100/4*AE36</f>
        <v>100</v>
      </c>
      <c r="AE36" s="52">
        <v>4</v>
      </c>
      <c r="AG36" s="48">
        <f>AH36+AJ36</f>
        <v>163.71365204534254</v>
      </c>
      <c r="AH36" s="38">
        <f>1200/(AI36/AK36)</f>
        <v>88.71365204534254</v>
      </c>
      <c r="AI36" s="44">
        <v>40.58</v>
      </c>
      <c r="AJ36" s="50">
        <f>100/4*AK36</f>
        <v>75</v>
      </c>
      <c r="AK36" s="52">
        <v>3</v>
      </c>
      <c r="AL36" s="43" t="s">
        <v>96</v>
      </c>
      <c r="AM36" s="48">
        <v>0</v>
      </c>
      <c r="AN36" s="38" t="s">
        <v>165</v>
      </c>
      <c r="AO36" s="44" t="s">
        <v>165</v>
      </c>
      <c r="AP36" s="50" t="s">
        <v>165</v>
      </c>
      <c r="AQ36" s="52" t="s">
        <v>165</v>
      </c>
      <c r="AS36" s="48">
        <f>(AT36+AV36)*0.24</f>
        <v>147.05471599791557</v>
      </c>
      <c r="AT36" s="38">
        <f>1200/(AU36/AW36)</f>
        <v>437.7279833246482</v>
      </c>
      <c r="AU36" s="44">
        <v>19.19</v>
      </c>
      <c r="AV36" s="50">
        <f>100/4*AW36</f>
        <v>175</v>
      </c>
      <c r="AW36" s="52">
        <v>7</v>
      </c>
      <c r="AY36" s="48">
        <v>0</v>
      </c>
      <c r="AZ36" s="38" t="s">
        <v>165</v>
      </c>
      <c r="BA36" s="44" t="s">
        <v>165</v>
      </c>
      <c r="BB36" s="50" t="s">
        <v>165</v>
      </c>
      <c r="BC36" s="52" t="s">
        <v>165</v>
      </c>
    </row>
    <row r="37" spans="1:55" s="73" customFormat="1" ht="12.75">
      <c r="A37" s="82" t="s">
        <v>117</v>
      </c>
      <c r="B37" s="43" t="s">
        <v>70</v>
      </c>
      <c r="C37" s="37" t="s">
        <v>72</v>
      </c>
      <c r="D37" s="37" t="s">
        <v>17</v>
      </c>
      <c r="E37" s="46">
        <f>F37*(I37+O37+U37+AA37+AG37+AM37+AS37+AY37)</f>
        <v>742.6549124437701</v>
      </c>
      <c r="F37" s="44">
        <f>IF(D37="MDR",1.3,0)+IF(D37="D12",1.19,0)+IF(D37="D14",1.13,0)+IF(D37="D16",1.08,0)+IF(D37="D19",1.04,0)+IF(D37="D20",1.02,0)+IF(D37="D35",1.1,0)+IF(D37="D50",1.16,0)+IF(D37="M12",1.13,0)+IF(D37="M14",1.08,0)+IF(D37="M16",1.05,0)+IF(D37="M19",1.01,0)+IF(D37="M20",1,0)+IF(D37="M40",1.04,0)+IF(D37="M50",1.07,0)</f>
        <v>1.3</v>
      </c>
      <c r="G37" s="45">
        <f>IF(I37&gt;0,1,0)+IF(O37&gt;0,1,0)+IF(U37&gt;0,1,0)+IF(AA37&gt;0,1,0)+IF(AG37&gt;0,1,0)+IF(AM37&gt;0,1,0)+IF(AS37&gt;0,1,0)+IF(AY37&gt;0,1,0)</f>
        <v>4</v>
      </c>
      <c r="H37" s="38">
        <f>E37/G37</f>
        <v>185.66372811094251</v>
      </c>
      <c r="I37" s="48">
        <v>0</v>
      </c>
      <c r="J37" s="38" t="s">
        <v>165</v>
      </c>
      <c r="K37" s="44" t="s">
        <v>165</v>
      </c>
      <c r="L37" s="50" t="s">
        <v>165</v>
      </c>
      <c r="M37" s="52" t="s">
        <v>165</v>
      </c>
      <c r="N37" s="38"/>
      <c r="O37" s="48">
        <v>0</v>
      </c>
      <c r="P37" s="38" t="s">
        <v>165</v>
      </c>
      <c r="Q37" s="44" t="s">
        <v>165</v>
      </c>
      <c r="R37" s="50" t="s">
        <v>165</v>
      </c>
      <c r="S37" s="52" t="s">
        <v>165</v>
      </c>
      <c r="T37" s="38"/>
      <c r="U37" s="48">
        <f>V37+X37</f>
        <v>137.6195860149591</v>
      </c>
      <c r="V37" s="38">
        <f>1200/(W37/Y37)</f>
        <v>62.61958601495912</v>
      </c>
      <c r="W37" s="44">
        <v>57.49</v>
      </c>
      <c r="X37" s="50">
        <f>100/4*Y37</f>
        <v>75</v>
      </c>
      <c r="Y37" s="52">
        <v>3</v>
      </c>
      <c r="AA37" s="48">
        <f>AB37+AD37</f>
        <v>180.57184750733137</v>
      </c>
      <c r="AB37" s="38">
        <f>1200/(AC37/AE37)</f>
        <v>105.57184750733137</v>
      </c>
      <c r="AC37" s="44">
        <v>34.1</v>
      </c>
      <c r="AD37" s="50">
        <f>100/4*AE37</f>
        <v>75</v>
      </c>
      <c r="AE37" s="52">
        <v>3</v>
      </c>
      <c r="AG37" s="48">
        <f>AH37+AJ37</f>
        <v>138.69426751592357</v>
      </c>
      <c r="AH37" s="38">
        <f>1200/(AI37/AK37)</f>
        <v>63.69426751592357</v>
      </c>
      <c r="AI37" s="44">
        <v>56.52</v>
      </c>
      <c r="AJ37" s="50">
        <f>100/4*AK37</f>
        <v>75</v>
      </c>
      <c r="AK37" s="52">
        <v>3</v>
      </c>
      <c r="AL37" s="43" t="s">
        <v>70</v>
      </c>
      <c r="AM37" s="48">
        <v>0</v>
      </c>
      <c r="AN37" s="38" t="s">
        <v>165</v>
      </c>
      <c r="AO37" s="44" t="s">
        <v>165</v>
      </c>
      <c r="AP37" s="50" t="s">
        <v>165</v>
      </c>
      <c r="AQ37" s="52" t="s">
        <v>165</v>
      </c>
      <c r="AS37" s="48">
        <v>0</v>
      </c>
      <c r="AT37" s="38" t="s">
        <v>165</v>
      </c>
      <c r="AU37" s="44" t="s">
        <v>165</v>
      </c>
      <c r="AV37" s="50" t="s">
        <v>165</v>
      </c>
      <c r="AW37" s="52" t="s">
        <v>165</v>
      </c>
      <c r="AY37" s="48">
        <f>(AZ37+BB37)</f>
        <v>114.38730853391684</v>
      </c>
      <c r="AZ37" s="38">
        <f>1200/(BA37/BC37)</f>
        <v>39.387308533916844</v>
      </c>
      <c r="BA37" s="44">
        <v>91.4</v>
      </c>
      <c r="BB37" s="50">
        <f>100/4*BC37</f>
        <v>75</v>
      </c>
      <c r="BC37" s="51">
        <v>3</v>
      </c>
    </row>
    <row r="38" spans="1:55" s="73" customFormat="1" ht="12.75">
      <c r="A38" s="82" t="s">
        <v>118</v>
      </c>
      <c r="B38" s="43" t="s">
        <v>89</v>
      </c>
      <c r="C38" s="37" t="s">
        <v>92</v>
      </c>
      <c r="D38" s="37" t="s">
        <v>65</v>
      </c>
      <c r="E38" s="46">
        <f>F38*(I38+O38+U38+AA38+AG38+AM38+AS38+AY38)</f>
        <v>739.5183532768585</v>
      </c>
      <c r="F38" s="44">
        <f>IF(D38="MDR",1.3,0)+IF(D38="D12",1.19,0)+IF(D38="D14",1.13,0)+IF(D38="D16",1.08,0)+IF(D38="D19",1.04,0)+IF(D38="D20",1.02,0)+IF(D38="D35",1.1,0)+IF(D38="D50",1.16,0)+IF(D38="M12",1.13,0)+IF(D38="M14",1.08,0)+IF(D38="M16",1.05,0)+IF(D38="M19",1.01,0)+IF(D38="M20",1,0)+IF(D38="M40",1.04,0)+IF(D38="M50",1.07,0)</f>
        <v>1.1</v>
      </c>
      <c r="G38" s="45">
        <f>IF(I38&gt;0,1,0)+IF(O38&gt;0,1,0)+IF(U38&gt;0,1,0)+IF(AA38&gt;0,1,0)+IF(AG38&gt;0,1,0)+IF(AM38&gt;0,1,0)+IF(AS38&gt;0,1,0)+IF(AY38&gt;0,1,0)</f>
        <v>5</v>
      </c>
      <c r="H38" s="38">
        <f>E38/G38</f>
        <v>147.9036706553717</v>
      </c>
      <c r="I38" s="48">
        <f>J38+L38</f>
        <v>154.2127851818387</v>
      </c>
      <c r="J38" s="38">
        <f>1200/(K38/M38)</f>
        <v>54.21278518183871</v>
      </c>
      <c r="K38" s="44">
        <v>88.54</v>
      </c>
      <c r="L38" s="50">
        <f>100/4*M38</f>
        <v>100</v>
      </c>
      <c r="M38" s="52">
        <v>4</v>
      </c>
      <c r="N38" s="45"/>
      <c r="O38" s="48">
        <v>0</v>
      </c>
      <c r="P38" s="38" t="s">
        <v>165</v>
      </c>
      <c r="Q38" s="44" t="s">
        <v>165</v>
      </c>
      <c r="R38" s="50" t="s">
        <v>165</v>
      </c>
      <c r="S38" s="52" t="s">
        <v>165</v>
      </c>
      <c r="T38" s="45"/>
      <c r="U38" s="48">
        <f>V38+X38</f>
        <v>39.77650535648319</v>
      </c>
      <c r="V38" s="38">
        <f>1200/(W38/Y38)</f>
        <v>14.776505356483193</v>
      </c>
      <c r="W38" s="44">
        <v>81.21</v>
      </c>
      <c r="X38" s="50">
        <f>100/4*Y38</f>
        <v>25</v>
      </c>
      <c r="Y38" s="52">
        <v>1</v>
      </c>
      <c r="AA38" s="48">
        <f>AB38+AD38</f>
        <v>208.02200083022</v>
      </c>
      <c r="AB38" s="38">
        <f>1200/(AC38/AE38)</f>
        <v>83.02200083022001</v>
      </c>
      <c r="AC38" s="44">
        <v>72.27</v>
      </c>
      <c r="AD38" s="50">
        <f>100/4*AE38</f>
        <v>125</v>
      </c>
      <c r="AE38" s="52">
        <v>5</v>
      </c>
      <c r="AG38" s="48">
        <f>AH38+AJ38</f>
        <v>187.97229219143577</v>
      </c>
      <c r="AH38" s="38">
        <f>1200/(AI38/AK38)</f>
        <v>62.97229219143576</v>
      </c>
      <c r="AI38" s="44">
        <v>95.28</v>
      </c>
      <c r="AJ38" s="50">
        <f>100/4*AK38</f>
        <v>125</v>
      </c>
      <c r="AK38" s="52">
        <v>5</v>
      </c>
      <c r="AL38" s="43" t="s">
        <v>89</v>
      </c>
      <c r="AM38" s="48">
        <v>0</v>
      </c>
      <c r="AN38" s="38" t="s">
        <v>165</v>
      </c>
      <c r="AO38" s="44" t="s">
        <v>165</v>
      </c>
      <c r="AP38" s="50" t="s">
        <v>165</v>
      </c>
      <c r="AQ38" s="52" t="s">
        <v>165</v>
      </c>
      <c r="AS38" s="48">
        <v>0</v>
      </c>
      <c r="AT38" s="38" t="s">
        <v>165</v>
      </c>
      <c r="AU38" s="44" t="s">
        <v>165</v>
      </c>
      <c r="AV38" s="50" t="s">
        <v>165</v>
      </c>
      <c r="AW38" s="52" t="s">
        <v>165</v>
      </c>
      <c r="AY38" s="48">
        <f>(AZ38+BB38)</f>
        <v>82.30582850989366</v>
      </c>
      <c r="AZ38" s="38">
        <f>1200/(BA38/BC38)</f>
        <v>32.30582850989366</v>
      </c>
      <c r="BA38" s="44">
        <v>74.29</v>
      </c>
      <c r="BB38" s="50">
        <f>100/4*BC38</f>
        <v>50</v>
      </c>
      <c r="BC38" s="51">
        <v>2</v>
      </c>
    </row>
    <row r="39" spans="1:55" s="73" customFormat="1" ht="12.75">
      <c r="A39" s="82" t="s">
        <v>119</v>
      </c>
      <c r="B39" s="43" t="s">
        <v>86</v>
      </c>
      <c r="C39" s="37" t="s">
        <v>87</v>
      </c>
      <c r="D39" s="37" t="s">
        <v>65</v>
      </c>
      <c r="E39" s="46">
        <f>F39*(I39+O39+U39+AA39+AG39+AM39+AS39+AY39)</f>
        <v>717.8293581876561</v>
      </c>
      <c r="F39" s="44">
        <f>IF(D39="MDR",1.3,0)+IF(D39="D12",1.19,0)+IF(D39="D14",1.13,0)+IF(D39="D16",1.08,0)+IF(D39="D19",1.04,0)+IF(D39="D20",1.02,0)+IF(D39="D35",1.1,0)+IF(D39="D50",1.16,0)+IF(D39="M12",1.13,0)+IF(D39="M14",1.08,0)+IF(D39="M16",1.05,0)+IF(D39="M19",1.01,0)+IF(D39="M20",1,0)+IF(D39="M40",1.04,0)+IF(D39="M50",1.07,0)</f>
        <v>1.1</v>
      </c>
      <c r="G39" s="45">
        <f>IF(I39&gt;0,1,0)+IF(O39&gt;0,1,0)+IF(U39&gt;0,1,0)+IF(AA39&gt;0,1,0)+IF(AG39&gt;0,1,0)+IF(AM39&gt;0,1,0)+IF(AS39&gt;0,1,0)+IF(AY39&gt;0,1,0)</f>
        <v>3</v>
      </c>
      <c r="H39" s="38">
        <f>E39/G39</f>
        <v>239.2764527292187</v>
      </c>
      <c r="I39" s="48">
        <v>0</v>
      </c>
      <c r="J39" s="38" t="s">
        <v>165</v>
      </c>
      <c r="K39" s="44" t="s">
        <v>165</v>
      </c>
      <c r="L39" s="50" t="s">
        <v>165</v>
      </c>
      <c r="M39" s="52" t="s">
        <v>165</v>
      </c>
      <c r="N39" s="38"/>
      <c r="O39" s="48">
        <v>0</v>
      </c>
      <c r="P39" s="38" t="s">
        <v>165</v>
      </c>
      <c r="Q39" s="44" t="s">
        <v>165</v>
      </c>
      <c r="R39" s="50" t="s">
        <v>165</v>
      </c>
      <c r="S39" s="52" t="s">
        <v>165</v>
      </c>
      <c r="T39" s="75"/>
      <c r="U39" s="48">
        <v>0</v>
      </c>
      <c r="V39" s="38" t="s">
        <v>165</v>
      </c>
      <c r="W39" s="44" t="s">
        <v>165</v>
      </c>
      <c r="X39" s="50" t="s">
        <v>165</v>
      </c>
      <c r="Y39" s="52" t="s">
        <v>165</v>
      </c>
      <c r="AA39" s="48">
        <f>AB39+AD39</f>
        <v>222.73578758755497</v>
      </c>
      <c r="AB39" s="38">
        <f>1200/(AC39/AE39)</f>
        <v>97.73578758755497</v>
      </c>
      <c r="AC39" s="44">
        <v>61.39</v>
      </c>
      <c r="AD39" s="50">
        <f>100/4*AE39</f>
        <v>125</v>
      </c>
      <c r="AE39" s="52">
        <v>5</v>
      </c>
      <c r="AG39" s="48">
        <f>AH39+AJ39</f>
        <v>200.60483870967744</v>
      </c>
      <c r="AH39" s="38">
        <f>1200/(AI39/AK39)</f>
        <v>75.60483870967742</v>
      </c>
      <c r="AI39" s="44">
        <v>79.36</v>
      </c>
      <c r="AJ39" s="50">
        <f>100/4*AK39</f>
        <v>125</v>
      </c>
      <c r="AK39" s="52">
        <v>5</v>
      </c>
      <c r="AL39" s="43" t="s">
        <v>86</v>
      </c>
      <c r="AM39" s="48">
        <f>(AN39+AP39)*0.5</f>
        <v>229.23151750972764</v>
      </c>
      <c r="AN39" s="38">
        <f>1200/(AO39/AQ39)</f>
        <v>233.46303501945528</v>
      </c>
      <c r="AO39" s="44">
        <v>46.26</v>
      </c>
      <c r="AP39" s="50">
        <f>100/4*AQ39</f>
        <v>225</v>
      </c>
      <c r="AQ39" s="52">
        <v>9</v>
      </c>
      <c r="AS39" s="48">
        <v>0</v>
      </c>
      <c r="AT39" s="38" t="s">
        <v>165</v>
      </c>
      <c r="AU39" s="44" t="s">
        <v>165</v>
      </c>
      <c r="AV39" s="50" t="s">
        <v>165</v>
      </c>
      <c r="AW39" s="52" t="s">
        <v>165</v>
      </c>
      <c r="AY39" s="48">
        <v>0</v>
      </c>
      <c r="AZ39" s="38" t="s">
        <v>165</v>
      </c>
      <c r="BA39" s="44" t="s">
        <v>165</v>
      </c>
      <c r="BB39" s="50" t="s">
        <v>165</v>
      </c>
      <c r="BC39" s="52" t="s">
        <v>165</v>
      </c>
    </row>
    <row r="40" spans="1:55" s="73" customFormat="1" ht="12.75">
      <c r="A40" s="82" t="s">
        <v>120</v>
      </c>
      <c r="B40" s="43" t="s">
        <v>286</v>
      </c>
      <c r="C40" s="37" t="s">
        <v>198</v>
      </c>
      <c r="D40" s="37" t="s">
        <v>109</v>
      </c>
      <c r="E40" s="46">
        <f>F40*(I40+O40+U40+AA40+AG40+AM40+AS40+AY40)</f>
        <v>707.5258252762394</v>
      </c>
      <c r="F40" s="44">
        <f>IF(D40="MDR",1.3,0)+IF(D40="D12",1.19,0)+IF(D40="D14",1.13,0)+IF(D40="D16",1.08,0)+IF(D40="D19",1.04,0)+IF(D40="D20",1.02,0)+IF(D40="D35",1.1,0)+IF(D40="D50",1.16,0)+IF(D40="M12",1.13,0)+IF(D40="M14",1.08,0)+IF(D40="M16",1.05,0)+IF(D40="M19",1.01,0)+IF(D40="M20",1,0)+IF(D40="M40",1.04,0)+IF(D40="M50",1.07,0)</f>
        <v>1</v>
      </c>
      <c r="G40" s="45">
        <f>IF(I40&gt;0,1,0)+IF(O40&gt;0,1,0)+IF(U40&gt;0,1,0)+IF(AA40&gt;0,1,0)+IF(AG40&gt;0,1,0)+IF(AM40&gt;0,1,0)+IF(AS40&gt;0,1,0)+IF(AY40&gt;0,1,0)</f>
        <v>3</v>
      </c>
      <c r="H40" s="38">
        <f>E40/G40</f>
        <v>235.84194175874646</v>
      </c>
      <c r="I40" s="48">
        <v>0</v>
      </c>
      <c r="J40" s="38" t="s">
        <v>165</v>
      </c>
      <c r="K40" s="44" t="s">
        <v>165</v>
      </c>
      <c r="L40" s="50" t="s">
        <v>165</v>
      </c>
      <c r="M40" s="52" t="s">
        <v>165</v>
      </c>
      <c r="N40" s="38"/>
      <c r="O40" s="48">
        <v>0</v>
      </c>
      <c r="P40" s="38" t="s">
        <v>165</v>
      </c>
      <c r="Q40" s="44" t="s">
        <v>165</v>
      </c>
      <c r="R40" s="50" t="s">
        <v>165</v>
      </c>
      <c r="S40" s="52" t="s">
        <v>165</v>
      </c>
      <c r="T40" s="38"/>
      <c r="U40" s="48">
        <v>0</v>
      </c>
      <c r="V40" s="38" t="s">
        <v>165</v>
      </c>
      <c r="W40" s="44" t="s">
        <v>165</v>
      </c>
      <c r="X40" s="50" t="s">
        <v>165</v>
      </c>
      <c r="Y40" s="52" t="s">
        <v>165</v>
      </c>
      <c r="AA40" s="48">
        <f>AB40+AD40</f>
        <v>242.17769811803868</v>
      </c>
      <c r="AB40" s="38">
        <f>1200/(AC40/AE40)</f>
        <v>92.17769811803866</v>
      </c>
      <c r="AC40" s="44">
        <v>78.11</v>
      </c>
      <c r="AD40" s="50">
        <f>100/4*AE40</f>
        <v>150</v>
      </c>
      <c r="AE40" s="52">
        <v>6</v>
      </c>
      <c r="AG40" s="48">
        <v>0</v>
      </c>
      <c r="AH40" s="38" t="s">
        <v>165</v>
      </c>
      <c r="AI40" s="44" t="s">
        <v>165</v>
      </c>
      <c r="AJ40" s="50" t="s">
        <v>165</v>
      </c>
      <c r="AK40" s="52" t="s">
        <v>165</v>
      </c>
      <c r="AL40" s="43" t="s">
        <v>286</v>
      </c>
      <c r="AM40" s="48">
        <f>(AN40+AP40)*0.5</f>
        <v>239.95265445513814</v>
      </c>
      <c r="AN40" s="38">
        <f>1200/(AO40/AQ40)</f>
        <v>204.90530891027632</v>
      </c>
      <c r="AO40" s="44">
        <v>64.42</v>
      </c>
      <c r="AP40" s="50">
        <f>100/4*AQ40</f>
        <v>275</v>
      </c>
      <c r="AQ40" s="52">
        <v>11</v>
      </c>
      <c r="AS40" s="48">
        <f>(AT40+AV40)*0.24</f>
        <v>225.39547270306255</v>
      </c>
      <c r="AT40" s="38">
        <f>1200/(AU40/AW40)</f>
        <v>639.1478029294274</v>
      </c>
      <c r="AU40" s="44">
        <v>22.53</v>
      </c>
      <c r="AV40" s="50">
        <f>100/4*AW40</f>
        <v>300</v>
      </c>
      <c r="AW40" s="52">
        <v>12</v>
      </c>
      <c r="AY40" s="48">
        <v>0</v>
      </c>
      <c r="AZ40" s="38">
        <f>1200/(BA40/BC40)</f>
        <v>44.61961775860787</v>
      </c>
      <c r="BA40" s="44">
        <v>134.47</v>
      </c>
      <c r="BB40" s="50">
        <f>100/4*BC40</f>
        <v>125</v>
      </c>
      <c r="BC40" s="51">
        <v>5</v>
      </c>
    </row>
    <row r="41" spans="1:55" s="73" customFormat="1" ht="12.75">
      <c r="A41" s="82" t="s">
        <v>121</v>
      </c>
      <c r="B41" s="43" t="s">
        <v>159</v>
      </c>
      <c r="C41" s="37" t="s">
        <v>160</v>
      </c>
      <c r="D41" s="37" t="s">
        <v>17</v>
      </c>
      <c r="E41" s="46">
        <f>F41*(I41+O41+U41+AA41+AG41+AM41+AS41+AY41)</f>
        <v>706.6943344460195</v>
      </c>
      <c r="F41" s="44">
        <f>IF(D41="MDR",1.3,0)+IF(D41="D12",1.19,0)+IF(D41="D14",1.13,0)+IF(D41="D16",1.08,0)+IF(D41="D19",1.04,0)+IF(D41="D20",1.02,0)+IF(D41="D35",1.1,0)+IF(D41="D50",1.16,0)+IF(D41="M12",1.13,0)+IF(D41="M14",1.08,0)+IF(D41="M16",1.05,0)+IF(D41="M19",1.01,0)+IF(D41="M20",1,0)+IF(D41="M40",1.04,0)+IF(D41="M50",1.07,0)</f>
        <v>1.3</v>
      </c>
      <c r="G41" s="45">
        <f>IF(I41&gt;0,1,0)+IF(O41&gt;0,1,0)+IF(U41&gt;0,1,0)+IF(AA41&gt;0,1,0)+IF(AG41&gt;0,1,0)+IF(AM41&gt;0,1,0)+IF(AS41&gt;0,1,0)+IF(AY41&gt;0,1,0)</f>
        <v>3</v>
      </c>
      <c r="H41" s="38">
        <f>E41/G41</f>
        <v>235.56477814867318</v>
      </c>
      <c r="I41" s="48">
        <v>0</v>
      </c>
      <c r="J41" s="38" t="s">
        <v>165</v>
      </c>
      <c r="K41" s="44" t="s">
        <v>165</v>
      </c>
      <c r="L41" s="50" t="s">
        <v>165</v>
      </c>
      <c r="M41" s="52" t="s">
        <v>165</v>
      </c>
      <c r="N41" s="38"/>
      <c r="O41" s="48">
        <v>0</v>
      </c>
      <c r="P41" s="38" t="s">
        <v>165</v>
      </c>
      <c r="Q41" s="44" t="s">
        <v>165</v>
      </c>
      <c r="R41" s="50" t="s">
        <v>165</v>
      </c>
      <c r="S41" s="52" t="s">
        <v>165</v>
      </c>
      <c r="T41" s="38"/>
      <c r="U41" s="48">
        <f>V41+X41</f>
        <v>201.00630031501575</v>
      </c>
      <c r="V41" s="38">
        <f>1200/(W41/Y41)</f>
        <v>126.00630031501575</v>
      </c>
      <c r="W41" s="44">
        <v>28.57</v>
      </c>
      <c r="X41" s="50">
        <f>100/4*Y41</f>
        <v>75</v>
      </c>
      <c r="Y41" s="52">
        <v>3</v>
      </c>
      <c r="AA41" s="48">
        <f>AB41+AD41</f>
        <v>216.4538310412574</v>
      </c>
      <c r="AB41" s="38">
        <f>1200/(AC41/AE41)</f>
        <v>141.4538310412574</v>
      </c>
      <c r="AC41" s="44">
        <v>25.45</v>
      </c>
      <c r="AD41" s="50">
        <f>100/4*AE41</f>
        <v>75</v>
      </c>
      <c r="AE41" s="52">
        <v>3</v>
      </c>
      <c r="AG41" s="48">
        <f>AH41+AJ41</f>
        <v>126.15089514066497</v>
      </c>
      <c r="AH41" s="38">
        <f>1200/(AI41/AK41)</f>
        <v>51.150895140664964</v>
      </c>
      <c r="AI41" s="44">
        <v>70.38</v>
      </c>
      <c r="AJ41" s="50">
        <f>100/4*AK41</f>
        <v>75</v>
      </c>
      <c r="AK41" s="52">
        <v>3</v>
      </c>
      <c r="AL41" s="43" t="s">
        <v>159</v>
      </c>
      <c r="AM41" s="48">
        <v>0</v>
      </c>
      <c r="AN41" s="38" t="s">
        <v>165</v>
      </c>
      <c r="AO41" s="44" t="s">
        <v>165</v>
      </c>
      <c r="AP41" s="50" t="s">
        <v>165</v>
      </c>
      <c r="AQ41" s="52" t="s">
        <v>165</v>
      </c>
      <c r="AS41" s="48">
        <v>0</v>
      </c>
      <c r="AT41" s="38" t="s">
        <v>165</v>
      </c>
      <c r="AU41" s="44" t="s">
        <v>165</v>
      </c>
      <c r="AV41" s="50" t="s">
        <v>165</v>
      </c>
      <c r="AW41" s="52" t="s">
        <v>165</v>
      </c>
      <c r="AY41" s="48">
        <v>0</v>
      </c>
      <c r="AZ41" s="38" t="s">
        <v>165</v>
      </c>
      <c r="BA41" s="44" t="s">
        <v>165</v>
      </c>
      <c r="BB41" s="50" t="s">
        <v>165</v>
      </c>
      <c r="BC41" s="52" t="s">
        <v>165</v>
      </c>
    </row>
    <row r="42" spans="1:55" s="73" customFormat="1" ht="12.75">
      <c r="A42" s="82" t="s">
        <v>122</v>
      </c>
      <c r="B42" s="43" t="s">
        <v>155</v>
      </c>
      <c r="C42" s="37" t="s">
        <v>156</v>
      </c>
      <c r="D42" s="37" t="s">
        <v>17</v>
      </c>
      <c r="E42" s="46">
        <f>F42*(I42+O42+U42+AA42+AG42+AM42+AS42+AY42)</f>
        <v>631.504434503568</v>
      </c>
      <c r="F42" s="44">
        <f>IF(D42="MDR",1.3,0)+IF(D42="D12",1.19,0)+IF(D42="D14",1.13,0)+IF(D42="D16",1.08,0)+IF(D42="D19",1.04,0)+IF(D42="D20",1.02,0)+IF(D42="D35",1.1,0)+IF(D42="D50",1.16,0)+IF(D42="M12",1.13,0)+IF(D42="M14",1.08,0)+IF(D42="M16",1.05,0)+IF(D42="M19",1.01,0)+IF(D42="M20",1,0)+IF(D42="M40",1.04,0)+IF(D42="M50",1.07,0)</f>
        <v>1.3</v>
      </c>
      <c r="G42" s="45">
        <f>IF(I42&gt;0,1,0)+IF(O42&gt;0,1,0)+IF(U42&gt;0,1,0)+IF(AA42&gt;0,1,0)+IF(AG42&gt;0,1,0)+IF(AM42&gt;0,1,0)+IF(AS42&gt;0,1,0)+IF(AY42&gt;0,1,0)</f>
        <v>3</v>
      </c>
      <c r="H42" s="38">
        <f>E42/G42</f>
        <v>210.501478167856</v>
      </c>
      <c r="I42" s="48">
        <v>0</v>
      </c>
      <c r="J42" s="38" t="s">
        <v>165</v>
      </c>
      <c r="K42" s="44" t="s">
        <v>165</v>
      </c>
      <c r="L42" s="50" t="s">
        <v>165</v>
      </c>
      <c r="M42" s="52" t="s">
        <v>165</v>
      </c>
      <c r="N42" s="45"/>
      <c r="O42" s="48">
        <v>0</v>
      </c>
      <c r="P42" s="38" t="s">
        <v>165</v>
      </c>
      <c r="Q42" s="44" t="s">
        <v>165</v>
      </c>
      <c r="R42" s="50" t="s">
        <v>165</v>
      </c>
      <c r="S42" s="52" t="s">
        <v>165</v>
      </c>
      <c r="T42" s="38"/>
      <c r="U42" s="48">
        <v>0</v>
      </c>
      <c r="V42" s="38" t="s">
        <v>165</v>
      </c>
      <c r="W42" s="44" t="s">
        <v>165</v>
      </c>
      <c r="X42" s="50" t="s">
        <v>165</v>
      </c>
      <c r="Y42" s="52" t="s">
        <v>165</v>
      </c>
      <c r="AA42" s="48">
        <f>AB42+AD42</f>
        <v>201.53778558875223</v>
      </c>
      <c r="AB42" s="38">
        <f>1200/(AC42/AE42)</f>
        <v>126.53778558875221</v>
      </c>
      <c r="AC42" s="44">
        <v>28.45</v>
      </c>
      <c r="AD42" s="50">
        <f>100/4*AE42</f>
        <v>75</v>
      </c>
      <c r="AE42" s="52">
        <v>3</v>
      </c>
      <c r="AG42" s="48">
        <f>AH42+AJ42</f>
        <v>137.52170892671066</v>
      </c>
      <c r="AH42" s="38">
        <f>1200/(AI42/AK42)</f>
        <v>62.521708926710666</v>
      </c>
      <c r="AI42" s="44">
        <v>57.58</v>
      </c>
      <c r="AJ42" s="50">
        <f>100/4*AK42</f>
        <v>75</v>
      </c>
      <c r="AK42" s="52">
        <v>3</v>
      </c>
      <c r="AL42" s="43" t="s">
        <v>155</v>
      </c>
      <c r="AM42" s="48">
        <v>0</v>
      </c>
      <c r="AN42" s="38" t="s">
        <v>165</v>
      </c>
      <c r="AO42" s="44" t="s">
        <v>165</v>
      </c>
      <c r="AP42" s="50" t="s">
        <v>165</v>
      </c>
      <c r="AQ42" s="52" t="s">
        <v>165</v>
      </c>
      <c r="AS42" s="48">
        <v>0</v>
      </c>
      <c r="AT42" s="38" t="s">
        <v>165</v>
      </c>
      <c r="AU42" s="44" t="s">
        <v>165</v>
      </c>
      <c r="AV42" s="50" t="s">
        <v>165</v>
      </c>
      <c r="AW42" s="52" t="s">
        <v>165</v>
      </c>
      <c r="AY42" s="48">
        <f>(AZ42+BB42)</f>
        <v>146.71314741035854</v>
      </c>
      <c r="AZ42" s="38">
        <f>1200/(BA42/BC42)</f>
        <v>71.71314741035856</v>
      </c>
      <c r="BA42" s="44">
        <v>50.2</v>
      </c>
      <c r="BB42" s="50">
        <f>100/4*BC42</f>
        <v>75</v>
      </c>
      <c r="BC42" s="51">
        <v>3</v>
      </c>
    </row>
    <row r="43" spans="1:55" s="73" customFormat="1" ht="12.75">
      <c r="A43" s="82" t="s">
        <v>123</v>
      </c>
      <c r="B43" s="43" t="s">
        <v>161</v>
      </c>
      <c r="C43" s="37" t="s">
        <v>162</v>
      </c>
      <c r="D43" s="37" t="s">
        <v>17</v>
      </c>
      <c r="E43" s="46">
        <f>F43*(I43+O43+U43+AA43+AG43+AM43+AS43+AY43)</f>
        <v>613.679335199545</v>
      </c>
      <c r="F43" s="44">
        <f>IF(D43="MDR",1.3,0)+IF(D43="D12",1.19,0)+IF(D43="D14",1.13,0)+IF(D43="D16",1.08,0)+IF(D43="D19",1.04,0)+IF(D43="D20",1.02,0)+IF(D43="D35",1.1,0)+IF(D43="D50",1.16,0)+IF(D43="M12",1.13,0)+IF(D43="M14",1.08,0)+IF(D43="M16",1.05,0)+IF(D43="M19",1.01,0)+IF(D43="M20",1,0)+IF(D43="M40",1.04,0)+IF(D43="M50",1.07,0)</f>
        <v>1.3</v>
      </c>
      <c r="G43" s="45">
        <f>IF(I43&gt;0,1,0)+IF(O43&gt;0,1,0)+IF(U43&gt;0,1,0)+IF(AA43&gt;0,1,0)+IF(AG43&gt;0,1,0)+IF(AM43&gt;0,1,0)+IF(AS43&gt;0,1,0)+IF(AY43&gt;0,1,0)</f>
        <v>4</v>
      </c>
      <c r="H43" s="38">
        <f>E43/G43</f>
        <v>153.41983379988625</v>
      </c>
      <c r="I43" s="48">
        <v>0</v>
      </c>
      <c r="J43" s="38" t="s">
        <v>165</v>
      </c>
      <c r="K43" s="44" t="s">
        <v>165</v>
      </c>
      <c r="L43" s="50" t="s">
        <v>165</v>
      </c>
      <c r="M43" s="52" t="s">
        <v>165</v>
      </c>
      <c r="N43" s="45"/>
      <c r="O43" s="48">
        <v>0</v>
      </c>
      <c r="P43" s="38" t="s">
        <v>165</v>
      </c>
      <c r="Q43" s="44" t="s">
        <v>165</v>
      </c>
      <c r="R43" s="50" t="s">
        <v>165</v>
      </c>
      <c r="S43" s="52" t="s">
        <v>165</v>
      </c>
      <c r="T43" s="38"/>
      <c r="U43" s="48">
        <f>V43+X43</f>
        <v>146.9424460431655</v>
      </c>
      <c r="V43" s="38">
        <f>1200/(W43/Y43)</f>
        <v>71.94244604316548</v>
      </c>
      <c r="W43" s="44">
        <v>50.04</v>
      </c>
      <c r="X43" s="50">
        <f>100/4*Y43</f>
        <v>75</v>
      </c>
      <c r="Y43" s="52">
        <v>3</v>
      </c>
      <c r="AA43" s="48">
        <f>AB43+AD43</f>
        <v>135.71428571428572</v>
      </c>
      <c r="AB43" s="38">
        <f>1200/(AC43/AE43)</f>
        <v>85.71428571428571</v>
      </c>
      <c r="AC43" s="44">
        <v>28</v>
      </c>
      <c r="AD43" s="50">
        <f>100/4*AE43</f>
        <v>50</v>
      </c>
      <c r="AE43" s="52">
        <v>2</v>
      </c>
      <c r="AG43" s="48">
        <f>AH43+AJ43</f>
        <v>78.04065895548545</v>
      </c>
      <c r="AH43" s="38">
        <f>1200/(AI43/AK43)</f>
        <v>28.04065895548545</v>
      </c>
      <c r="AI43" s="44">
        <v>85.59</v>
      </c>
      <c r="AJ43" s="50">
        <f>100/4*AK43</f>
        <v>50</v>
      </c>
      <c r="AK43" s="52">
        <v>2</v>
      </c>
      <c r="AL43" s="43" t="s">
        <v>161</v>
      </c>
      <c r="AM43" s="48">
        <v>0</v>
      </c>
      <c r="AN43" s="38" t="s">
        <v>165</v>
      </c>
      <c r="AO43" s="44" t="s">
        <v>165</v>
      </c>
      <c r="AP43" s="50" t="s">
        <v>165</v>
      </c>
      <c r="AQ43" s="52" t="s">
        <v>165</v>
      </c>
      <c r="AS43" s="48">
        <v>0</v>
      </c>
      <c r="AT43" s="38" t="s">
        <v>165</v>
      </c>
      <c r="AU43" s="44" t="s">
        <v>165</v>
      </c>
      <c r="AV43" s="50" t="s">
        <v>165</v>
      </c>
      <c r="AW43" s="52" t="s">
        <v>165</v>
      </c>
      <c r="AY43" s="48">
        <f>(AZ43+BB43)</f>
        <v>111.36363636363637</v>
      </c>
      <c r="AZ43" s="38">
        <f>1200/(BA43/BC43)</f>
        <v>36.36363636363637</v>
      </c>
      <c r="BA43" s="44">
        <v>99</v>
      </c>
      <c r="BB43" s="50">
        <f>100/4*BC43</f>
        <v>75</v>
      </c>
      <c r="BC43" s="51">
        <v>3</v>
      </c>
    </row>
    <row r="44" spans="1:55" s="73" customFormat="1" ht="12.75">
      <c r="A44" s="82" t="s">
        <v>142</v>
      </c>
      <c r="B44" s="43" t="s">
        <v>300</v>
      </c>
      <c r="C44" s="37" t="s">
        <v>158</v>
      </c>
      <c r="D44" s="37" t="s">
        <v>17</v>
      </c>
      <c r="E44" s="46">
        <f>F44*(I44+O44+U44+AA44+AG44+AM44+AS44+AY44)</f>
        <v>592.0154528163963</v>
      </c>
      <c r="F44" s="44">
        <f>IF(D44="MDR",1.3,0)+IF(D44="D12",1.19,0)+IF(D44="D14",1.13,0)+IF(D44="D16",1.08,0)+IF(D44="D19",1.04,0)+IF(D44="D20",1.02,0)+IF(D44="D35",1.1,0)+IF(D44="D50",1.16,0)+IF(D44="M12",1.13,0)+IF(D44="M14",1.08,0)+IF(D44="M16",1.05,0)+IF(D44="M19",1.01,0)+IF(D44="M20",1,0)+IF(D44="M40",1.04,0)+IF(D44="M50",1.07,0)</f>
        <v>1.3</v>
      </c>
      <c r="G44" s="45">
        <f>IF(I44&gt;0,1,0)+IF(O44&gt;0,1,0)+IF(U44&gt;0,1,0)+IF(AA44&gt;0,1,0)+IF(AG44&gt;0,1,0)+IF(AM44&gt;0,1,0)+IF(AS44&gt;0,1,0)+IF(AY44&gt;0,1,0)</f>
        <v>3</v>
      </c>
      <c r="H44" s="38">
        <f>E44/G44</f>
        <v>197.3384842721321</v>
      </c>
      <c r="I44" s="48">
        <v>0</v>
      </c>
      <c r="J44" s="38" t="s">
        <v>165</v>
      </c>
      <c r="K44" s="44" t="s">
        <v>165</v>
      </c>
      <c r="L44" s="50" t="s">
        <v>165</v>
      </c>
      <c r="M44" s="52" t="s">
        <v>165</v>
      </c>
      <c r="N44" s="38"/>
      <c r="O44" s="48">
        <v>0</v>
      </c>
      <c r="P44" s="38" t="s">
        <v>165</v>
      </c>
      <c r="Q44" s="44" t="s">
        <v>165</v>
      </c>
      <c r="R44" s="50" t="s">
        <v>165</v>
      </c>
      <c r="S44" s="52" t="s">
        <v>165</v>
      </c>
      <c r="T44" s="38"/>
      <c r="U44" s="48">
        <v>0</v>
      </c>
      <c r="V44" s="38" t="s">
        <v>165</v>
      </c>
      <c r="W44" s="44" t="s">
        <v>165</v>
      </c>
      <c r="X44" s="50" t="s">
        <v>165</v>
      </c>
      <c r="Y44" s="52" t="s">
        <v>165</v>
      </c>
      <c r="Z44" s="38"/>
      <c r="AA44" s="48">
        <f>AB44+AD44</f>
        <v>180.07880910683014</v>
      </c>
      <c r="AB44" s="38">
        <f>1200/(AC44/AE44)</f>
        <v>105.07880910683012</v>
      </c>
      <c r="AC44" s="44">
        <v>34.26</v>
      </c>
      <c r="AD44" s="50">
        <f>100/4*AE44</f>
        <v>75</v>
      </c>
      <c r="AE44" s="52">
        <v>3</v>
      </c>
      <c r="AF44" s="38"/>
      <c r="AG44" s="48">
        <f>AH44+AJ44</f>
        <v>133.65102639296188</v>
      </c>
      <c r="AH44" s="38">
        <f>1200/(AI44/AK44)</f>
        <v>58.651026392961874</v>
      </c>
      <c r="AI44" s="44">
        <v>61.38</v>
      </c>
      <c r="AJ44" s="50">
        <f>100/4*AK44</f>
        <v>75</v>
      </c>
      <c r="AK44" s="52">
        <v>3</v>
      </c>
      <c r="AL44" s="43" t="s">
        <v>300</v>
      </c>
      <c r="AM44" s="48">
        <v>0</v>
      </c>
      <c r="AN44" s="38" t="s">
        <v>165</v>
      </c>
      <c r="AO44" s="44" t="s">
        <v>165</v>
      </c>
      <c r="AP44" s="50" t="s">
        <v>165</v>
      </c>
      <c r="AQ44" s="52" t="s">
        <v>165</v>
      </c>
      <c r="AR44" s="38"/>
      <c r="AS44" s="48">
        <v>0</v>
      </c>
      <c r="AT44" s="38" t="s">
        <v>165</v>
      </c>
      <c r="AU44" s="44" t="s">
        <v>165</v>
      </c>
      <c r="AV44" s="50" t="s">
        <v>165</v>
      </c>
      <c r="AW44" s="52" t="s">
        <v>165</v>
      </c>
      <c r="AY44" s="48">
        <f>(AZ44+BB44)</f>
        <v>141.66666666666669</v>
      </c>
      <c r="AZ44" s="38">
        <f>1200/(BA44/BC44)</f>
        <v>66.66666666666667</v>
      </c>
      <c r="BA44" s="44">
        <v>54</v>
      </c>
      <c r="BB44" s="50">
        <f>100/4*BC44</f>
        <v>75</v>
      </c>
      <c r="BC44" s="51">
        <v>3</v>
      </c>
    </row>
    <row r="45" spans="1:55" s="73" customFormat="1" ht="12.75">
      <c r="A45" s="82" t="s">
        <v>143</v>
      </c>
      <c r="B45" s="43" t="s">
        <v>69</v>
      </c>
      <c r="C45" s="37" t="s">
        <v>71</v>
      </c>
      <c r="D45" s="37" t="s">
        <v>17</v>
      </c>
      <c r="E45" s="46">
        <f>F45*(I45+O45+U45+AA45+AG45+AM45+AS45+AY45)</f>
        <v>582.882825448804</v>
      </c>
      <c r="F45" s="44">
        <f>IF(D45="MDR",1.3,0)+IF(D45="D12",1.19,0)+IF(D45="D14",1.13,0)+IF(D45="D16",1.08,0)+IF(D45="D19",1.04,0)+IF(D45="D20",1.02,0)+IF(D45="D35",1.1,0)+IF(D45="D50",1.16,0)+IF(D45="M12",1.13,0)+IF(D45="M14",1.08,0)+IF(D45="M16",1.05,0)+IF(D45="M19",1.01,0)+IF(D45="M20",1,0)+IF(D45="M40",1.04,0)+IF(D45="M50",1.07,0)</f>
        <v>1.3</v>
      </c>
      <c r="G45" s="45">
        <f>IF(I45&gt;0,1,0)+IF(O45&gt;0,1,0)+IF(U45&gt;0,1,0)+IF(AA45&gt;0,1,0)+IF(AG45&gt;0,1,0)+IF(AM45&gt;0,1,0)+IF(AS45&gt;0,1,0)+IF(AY45&gt;0,1,0)</f>
        <v>4</v>
      </c>
      <c r="H45" s="38">
        <f>E45/G45</f>
        <v>145.720706362201</v>
      </c>
      <c r="I45" s="48">
        <v>0</v>
      </c>
      <c r="J45" s="38" t="s">
        <v>165</v>
      </c>
      <c r="K45" s="44" t="s">
        <v>165</v>
      </c>
      <c r="L45" s="50" t="s">
        <v>165</v>
      </c>
      <c r="M45" s="52" t="s">
        <v>165</v>
      </c>
      <c r="N45" s="38"/>
      <c r="O45" s="48">
        <v>0</v>
      </c>
      <c r="P45" s="38" t="s">
        <v>165</v>
      </c>
      <c r="Q45" s="44" t="s">
        <v>165</v>
      </c>
      <c r="R45" s="50" t="s">
        <v>165</v>
      </c>
      <c r="S45" s="52" t="s">
        <v>165</v>
      </c>
      <c r="T45" s="38"/>
      <c r="U45" s="48">
        <f>V45+X45</f>
        <v>149.28807263722658</v>
      </c>
      <c r="V45" s="38">
        <f>1200/(W45/Y45)</f>
        <v>74.28807263722658</v>
      </c>
      <c r="W45" s="44">
        <v>48.46</v>
      </c>
      <c r="X45" s="50">
        <f>100/4*Y45</f>
        <v>75</v>
      </c>
      <c r="Y45" s="52">
        <v>3</v>
      </c>
      <c r="AA45" s="48">
        <f>AB45+AD45</f>
        <v>147.8892488357967</v>
      </c>
      <c r="AB45" s="38">
        <f>1200/(AC45/AE45)</f>
        <v>72.88924883579672</v>
      </c>
      <c r="AC45" s="44">
        <v>49.39</v>
      </c>
      <c r="AD45" s="50">
        <f>100/4*AE45</f>
        <v>75</v>
      </c>
      <c r="AE45" s="52">
        <v>3</v>
      </c>
      <c r="AG45" s="48">
        <f>AH45+AJ45</f>
        <v>77.43170648074066</v>
      </c>
      <c r="AH45" s="38">
        <f>1200/(AI45/AK45)</f>
        <v>27.431706480740658</v>
      </c>
      <c r="AI45" s="44">
        <v>87.49</v>
      </c>
      <c r="AJ45" s="50">
        <f>100/4*AK45</f>
        <v>50</v>
      </c>
      <c r="AK45" s="52">
        <v>2</v>
      </c>
      <c r="AL45" s="43" t="s">
        <v>69</v>
      </c>
      <c r="AM45" s="48">
        <v>0</v>
      </c>
      <c r="AN45" s="38" t="s">
        <v>165</v>
      </c>
      <c r="AO45" s="44" t="s">
        <v>165</v>
      </c>
      <c r="AP45" s="50" t="s">
        <v>165</v>
      </c>
      <c r="AQ45" s="52" t="s">
        <v>165</v>
      </c>
      <c r="AS45" s="48">
        <v>0</v>
      </c>
      <c r="AT45" s="38" t="s">
        <v>165</v>
      </c>
      <c r="AU45" s="44" t="s">
        <v>165</v>
      </c>
      <c r="AV45" s="50" t="s">
        <v>165</v>
      </c>
      <c r="AW45" s="52" t="s">
        <v>165</v>
      </c>
      <c r="AY45" s="48">
        <f>(AZ45+BB45)</f>
        <v>73.76237623762376</v>
      </c>
      <c r="AZ45" s="38">
        <f>1200/(BA45/BC45)</f>
        <v>23.762376237623762</v>
      </c>
      <c r="BA45" s="44">
        <v>101</v>
      </c>
      <c r="BB45" s="50">
        <f>100/4*BC45</f>
        <v>50</v>
      </c>
      <c r="BC45" s="51">
        <v>2</v>
      </c>
    </row>
    <row r="46" spans="1:55" s="73" customFormat="1" ht="12.75">
      <c r="A46" s="82" t="s">
        <v>144</v>
      </c>
      <c r="B46" s="43" t="s">
        <v>178</v>
      </c>
      <c r="C46" s="37" t="s">
        <v>179</v>
      </c>
      <c r="D46" s="37" t="s">
        <v>28</v>
      </c>
      <c r="E46" s="46">
        <f>F46*(I46+O46+U46+AA46+AG46+AM46+AS46+AY46)</f>
        <v>570.1578570537388</v>
      </c>
      <c r="F46" s="44">
        <f>IF(D46="MDR",1.3,0)+IF(D46="D12",1.19,0)+IF(D46="D14",1.13,0)+IF(D46="D16",1.08,0)+IF(D46="D19",1.04,0)+IF(D46="D20",1.02,0)+IF(D46="D35",1.1,0)+IF(D46="D50",1.16,0)+IF(D46="M12",1.13,0)+IF(D46="M14",1.08,0)+IF(D46="M16",1.05,0)+IF(D46="M19",1.01,0)+IF(D46="M20",1,0)+IF(D46="M40",1.04,0)+IF(D46="M50",1.07,0)</f>
        <v>1.07</v>
      </c>
      <c r="G46" s="45">
        <f>IF(I46&gt;0,1,0)+IF(O46&gt;0,1,0)+IF(U46&gt;0,1,0)+IF(AA46&gt;0,1,0)+IF(AG46&gt;0,1,0)+IF(AM46&gt;0,1,0)+IF(AS46&gt;0,1,0)+IF(AY46&gt;0,1,0)</f>
        <v>2</v>
      </c>
      <c r="H46" s="38">
        <f>E46/G46</f>
        <v>285.0789285268694</v>
      </c>
      <c r="I46" s="48">
        <f>J46+L46</f>
        <v>269.18556530375764</v>
      </c>
      <c r="J46" s="38">
        <f>1200/(K46/M46)</f>
        <v>119.18556530375766</v>
      </c>
      <c r="K46" s="44">
        <v>60.41</v>
      </c>
      <c r="L46" s="50">
        <f>100/4*M46</f>
        <v>150</v>
      </c>
      <c r="M46" s="52">
        <v>6</v>
      </c>
      <c r="N46" s="38"/>
      <c r="O46" s="48">
        <f>P46+R46</f>
        <v>263.6722450268393</v>
      </c>
      <c r="P46" s="38">
        <f>1200/(Q46/S46)</f>
        <v>113.67224502683928</v>
      </c>
      <c r="Q46" s="44">
        <v>63.34</v>
      </c>
      <c r="R46" s="50">
        <f>100/4*S46</f>
        <v>150</v>
      </c>
      <c r="S46" s="52">
        <v>6</v>
      </c>
      <c r="T46" s="38"/>
      <c r="U46" s="48">
        <v>0</v>
      </c>
      <c r="V46" s="38" t="s">
        <v>165</v>
      </c>
      <c r="W46" s="44" t="s">
        <v>165</v>
      </c>
      <c r="X46" s="50" t="s">
        <v>165</v>
      </c>
      <c r="Y46" s="52" t="s">
        <v>165</v>
      </c>
      <c r="AA46" s="48">
        <v>0</v>
      </c>
      <c r="AB46" s="38" t="s">
        <v>165</v>
      </c>
      <c r="AC46" s="44" t="s">
        <v>165</v>
      </c>
      <c r="AD46" s="50" t="s">
        <v>165</v>
      </c>
      <c r="AE46" s="52" t="s">
        <v>165</v>
      </c>
      <c r="AG46" s="48">
        <v>0</v>
      </c>
      <c r="AH46" s="38" t="s">
        <v>165</v>
      </c>
      <c r="AI46" s="44" t="s">
        <v>165</v>
      </c>
      <c r="AJ46" s="50" t="s">
        <v>165</v>
      </c>
      <c r="AK46" s="52" t="s">
        <v>165</v>
      </c>
      <c r="AL46" s="43" t="s">
        <v>178</v>
      </c>
      <c r="AM46" s="48">
        <v>0</v>
      </c>
      <c r="AN46" s="38" t="s">
        <v>165</v>
      </c>
      <c r="AO46" s="44" t="s">
        <v>165</v>
      </c>
      <c r="AP46" s="50" t="s">
        <v>165</v>
      </c>
      <c r="AQ46" s="52" t="s">
        <v>165</v>
      </c>
      <c r="AS46" s="48">
        <v>0</v>
      </c>
      <c r="AT46" s="38" t="s">
        <v>165</v>
      </c>
      <c r="AU46" s="44" t="s">
        <v>165</v>
      </c>
      <c r="AV46" s="50" t="s">
        <v>165</v>
      </c>
      <c r="AW46" s="52" t="s">
        <v>165</v>
      </c>
      <c r="AY46" s="48">
        <v>0</v>
      </c>
      <c r="AZ46" s="38" t="s">
        <v>165</v>
      </c>
      <c r="BA46" s="44" t="s">
        <v>165</v>
      </c>
      <c r="BB46" s="50" t="s">
        <v>165</v>
      </c>
      <c r="BC46" s="52" t="s">
        <v>165</v>
      </c>
    </row>
    <row r="47" spans="1:55" s="73" customFormat="1" ht="12.75">
      <c r="A47" s="82" t="s">
        <v>145</v>
      </c>
      <c r="B47" s="43" t="s">
        <v>301</v>
      </c>
      <c r="C47" s="37" t="s">
        <v>302</v>
      </c>
      <c r="D47" s="37" t="s">
        <v>17</v>
      </c>
      <c r="E47" s="46">
        <f>F47*(I47+O47+U47+AA47+AG47+AM47+AS47+AY47)</f>
        <v>553.3289186378003</v>
      </c>
      <c r="F47" s="44">
        <f>IF(D47="MDR",1.3,0)+IF(D47="D12",1.19,0)+IF(D47="D14",1.13,0)+IF(D47="D16",1.08,0)+IF(D47="D19",1.04,0)+IF(D47="D20",1.02,0)+IF(D47="D35",1.1,0)+IF(D47="D50",1.16,0)+IF(D47="M12",1.13,0)+IF(D47="M14",1.08,0)+IF(D47="M16",1.05,0)+IF(D47="M19",1.01,0)+IF(D47="M20",1,0)+IF(D47="M40",1.04,0)+IF(D47="M50",1.07,0)</f>
        <v>1.3</v>
      </c>
      <c r="G47" s="45">
        <f>IF(I47&gt;0,1,0)+IF(O47&gt;0,1,0)+IF(U47&gt;0,1,0)+IF(AA47&gt;0,1,0)+IF(AG47&gt;0,1,0)+IF(AM47&gt;0,1,0)+IF(AS47&gt;0,1,0)+IF(AY47&gt;0,1,0)</f>
        <v>3</v>
      </c>
      <c r="H47" s="38">
        <f>E47/G47</f>
        <v>184.44297287926676</v>
      </c>
      <c r="I47" s="48">
        <v>0</v>
      </c>
      <c r="J47" s="38" t="s">
        <v>165</v>
      </c>
      <c r="K47" s="44" t="s">
        <v>165</v>
      </c>
      <c r="L47" s="50" t="s">
        <v>165</v>
      </c>
      <c r="M47" s="52" t="s">
        <v>165</v>
      </c>
      <c r="N47" s="38"/>
      <c r="O47" s="48">
        <v>0</v>
      </c>
      <c r="P47" s="38" t="s">
        <v>165</v>
      </c>
      <c r="Q47" s="44" t="s">
        <v>165</v>
      </c>
      <c r="R47" s="50" t="s">
        <v>165</v>
      </c>
      <c r="S47" s="52" t="s">
        <v>165</v>
      </c>
      <c r="T47" s="38"/>
      <c r="U47" s="48">
        <v>0</v>
      </c>
      <c r="V47" s="38" t="s">
        <v>165</v>
      </c>
      <c r="W47" s="44" t="s">
        <v>165</v>
      </c>
      <c r="X47" s="50" t="s">
        <v>165</v>
      </c>
      <c r="Y47" s="52" t="s">
        <v>165</v>
      </c>
      <c r="Z47" s="38"/>
      <c r="AA47" s="48">
        <f>AB47+AD47</f>
        <v>156.8181818181818</v>
      </c>
      <c r="AB47" s="38">
        <f>1200/(AC47/AE47)</f>
        <v>81.81818181818183</v>
      </c>
      <c r="AC47" s="44">
        <v>44</v>
      </c>
      <c r="AD47" s="50">
        <f>100/4*AE47</f>
        <v>75</v>
      </c>
      <c r="AE47" s="52">
        <v>3</v>
      </c>
      <c r="AF47" s="38"/>
      <c r="AG47" s="48">
        <f>AH47+AJ47</f>
        <v>135.91370558375635</v>
      </c>
      <c r="AH47" s="38">
        <f>1200/(AI47/AK47)</f>
        <v>60.91370558375635</v>
      </c>
      <c r="AI47" s="44">
        <v>59.1</v>
      </c>
      <c r="AJ47" s="50">
        <f>100/4*AK47</f>
        <v>75</v>
      </c>
      <c r="AK47" s="52">
        <v>3</v>
      </c>
      <c r="AL47" s="43" t="s">
        <v>301</v>
      </c>
      <c r="AM47" s="48">
        <v>0</v>
      </c>
      <c r="AN47" s="38" t="s">
        <v>165</v>
      </c>
      <c r="AO47" s="44" t="s">
        <v>165</v>
      </c>
      <c r="AP47" s="50" t="s">
        <v>165</v>
      </c>
      <c r="AQ47" s="52" t="s">
        <v>165</v>
      </c>
      <c r="AR47" s="38"/>
      <c r="AS47" s="48">
        <v>0</v>
      </c>
      <c r="AT47" s="38" t="s">
        <v>165</v>
      </c>
      <c r="AU47" s="44" t="s">
        <v>165</v>
      </c>
      <c r="AV47" s="50" t="s">
        <v>165</v>
      </c>
      <c r="AW47" s="52" t="s">
        <v>165</v>
      </c>
      <c r="AY47" s="48">
        <f>(AZ47+BB47)</f>
        <v>132.9057423194467</v>
      </c>
      <c r="AZ47" s="38">
        <f>1200/(BA47/BC47)</f>
        <v>57.90574231944668</v>
      </c>
      <c r="BA47" s="44">
        <v>62.17</v>
      </c>
      <c r="BB47" s="50">
        <f>100/4*BC47</f>
        <v>75</v>
      </c>
      <c r="BC47" s="51">
        <v>3</v>
      </c>
    </row>
    <row r="48" spans="1:55" s="73" customFormat="1" ht="12.75">
      <c r="A48" s="82" t="s">
        <v>146</v>
      </c>
      <c r="B48" s="43" t="s">
        <v>194</v>
      </c>
      <c r="C48" s="37" t="s">
        <v>196</v>
      </c>
      <c r="D48" s="37" t="s">
        <v>7</v>
      </c>
      <c r="E48" s="46">
        <f>F48*(I48+O48+U48+AA48+AG48+AM48+AS48+AY48)</f>
        <v>536.5392426170101</v>
      </c>
      <c r="F48" s="44">
        <f>IF(D48="MDR",1.3,0)+IF(D48="D12",1.19,0)+IF(D48="D14",1.13,0)+IF(D48="D16",1.08,0)+IF(D48="D19",1.04,0)+IF(D48="D20",1.02,0)+IF(D48="D35",1.1,0)+IF(D48="D50",1.16,0)+IF(D48="M12",1.13,0)+IF(D48="M14",1.08,0)+IF(D48="M16",1.05,0)+IF(D48="M19",1.01,0)+IF(D48="M20",1,0)+IF(D48="M40",1.04,0)+IF(D48="M50",1.07,0)</f>
        <v>1.13</v>
      </c>
      <c r="G48" s="45">
        <f>IF(I48&gt;0,1,0)+IF(O48&gt;0,1,0)+IF(U48&gt;0,1,0)+IF(AA48&gt;0,1,0)+IF(AG48&gt;0,1,0)+IF(AM48&gt;0,1,0)+IF(AS48&gt;0,1,0)+IF(AY48&gt;0,1,0)</f>
        <v>4</v>
      </c>
      <c r="H48" s="38">
        <f>E48/G48</f>
        <v>134.13481065425253</v>
      </c>
      <c r="I48" s="48">
        <v>0</v>
      </c>
      <c r="J48" s="38" t="s">
        <v>165</v>
      </c>
      <c r="K48" s="44" t="s">
        <v>165</v>
      </c>
      <c r="L48" s="50" t="s">
        <v>165</v>
      </c>
      <c r="M48" s="52" t="s">
        <v>165</v>
      </c>
      <c r="N48" s="38"/>
      <c r="O48" s="48">
        <v>0</v>
      </c>
      <c r="P48" s="38" t="s">
        <v>165</v>
      </c>
      <c r="Q48" s="44" t="s">
        <v>165</v>
      </c>
      <c r="R48" s="50" t="s">
        <v>165</v>
      </c>
      <c r="S48" s="52" t="s">
        <v>165</v>
      </c>
      <c r="T48" s="38"/>
      <c r="U48" s="48">
        <f>V48+X48</f>
        <v>78.90869669959046</v>
      </c>
      <c r="V48" s="38">
        <f>1200/(W48/Y48)</f>
        <v>28.90869669959046</v>
      </c>
      <c r="W48" s="44">
        <v>83.02</v>
      </c>
      <c r="X48" s="50">
        <f>100/4*Y48</f>
        <v>50</v>
      </c>
      <c r="Y48" s="52">
        <v>2</v>
      </c>
      <c r="AA48" s="48">
        <f>AB48+AD48</f>
        <v>127.1210366295063</v>
      </c>
      <c r="AB48" s="38">
        <f>1200/(AC48/AE48)</f>
        <v>52.12103662950631</v>
      </c>
      <c r="AC48" s="44">
        <v>69.07</v>
      </c>
      <c r="AD48" s="50">
        <f>100/4*AE48</f>
        <v>75</v>
      </c>
      <c r="AE48" s="52">
        <v>3</v>
      </c>
      <c r="AG48" s="48">
        <f>AH48+AJ48</f>
        <v>143.9655172413793</v>
      </c>
      <c r="AH48" s="38">
        <f>1200/(AI48/AK48)</f>
        <v>68.9655172413793</v>
      </c>
      <c r="AI48" s="44">
        <v>52.2</v>
      </c>
      <c r="AJ48" s="50">
        <f>100/4*AK48</f>
        <v>75</v>
      </c>
      <c r="AK48" s="52">
        <v>3</v>
      </c>
      <c r="AL48" s="43" t="s">
        <v>194</v>
      </c>
      <c r="AM48" s="48">
        <f>(AN48+AP48)*0.5</f>
        <v>124.81823847112588</v>
      </c>
      <c r="AN48" s="38">
        <f>1200/(AO48/AQ48)</f>
        <v>124.63647694225176</v>
      </c>
      <c r="AO48" s="44">
        <v>48.14</v>
      </c>
      <c r="AP48" s="50">
        <f>100/4*AQ48</f>
        <v>125</v>
      </c>
      <c r="AQ48" s="52">
        <v>5</v>
      </c>
      <c r="AS48" s="48">
        <v>0</v>
      </c>
      <c r="AT48" s="38" t="s">
        <v>165</v>
      </c>
      <c r="AU48" s="44" t="s">
        <v>165</v>
      </c>
      <c r="AV48" s="50" t="s">
        <v>165</v>
      </c>
      <c r="AW48" s="52" t="s">
        <v>165</v>
      </c>
      <c r="AY48" s="48">
        <v>0</v>
      </c>
      <c r="AZ48" s="38" t="s">
        <v>165</v>
      </c>
      <c r="BA48" s="44" t="s">
        <v>165</v>
      </c>
      <c r="BB48" s="50" t="s">
        <v>165</v>
      </c>
      <c r="BC48" s="52" t="s">
        <v>165</v>
      </c>
    </row>
    <row r="49" spans="1:55" s="73" customFormat="1" ht="12.75">
      <c r="A49" s="82" t="s">
        <v>147</v>
      </c>
      <c r="B49" s="43" t="s">
        <v>221</v>
      </c>
      <c r="C49" s="37" t="s">
        <v>222</v>
      </c>
      <c r="D49" s="37" t="s">
        <v>17</v>
      </c>
      <c r="E49" s="46">
        <f>F49*(I49+O49+U49+AA49+AG49+AM49+AS49+AY49)</f>
        <v>450.59108006499673</v>
      </c>
      <c r="F49" s="44">
        <f>IF(D49="MDR",1.3,0)+IF(D49="D12",1.19,0)+IF(D49="D14",1.13,0)+IF(D49="D16",1.08,0)+IF(D49="D19",1.04,0)+IF(D49="D20",1.02,0)+IF(D49="D35",1.1,0)+IF(D49="D50",1.16,0)+IF(D49="M12",1.13,0)+IF(D49="M14",1.08,0)+IF(D49="M16",1.05,0)+IF(D49="M19",1.01,0)+IF(D49="M20",1,0)+IF(D49="M40",1.04,0)+IF(D49="M50",1.07,0)</f>
        <v>1.3</v>
      </c>
      <c r="G49" s="45">
        <f>IF(I49&gt;0,1,0)+IF(O49&gt;0,1,0)+IF(U49&gt;0,1,0)+IF(AA49&gt;0,1,0)+IF(AG49&gt;0,1,0)+IF(AM49&gt;0,1,0)+IF(AS49&gt;0,1,0)+IF(AY49&gt;0,1,0)</f>
        <v>3</v>
      </c>
      <c r="H49" s="38">
        <f>E49/G49</f>
        <v>150.19702668833224</v>
      </c>
      <c r="I49" s="48">
        <v>0</v>
      </c>
      <c r="J49" s="38" t="s">
        <v>165</v>
      </c>
      <c r="K49" s="44" t="s">
        <v>165</v>
      </c>
      <c r="L49" s="50" t="s">
        <v>165</v>
      </c>
      <c r="M49" s="52" t="s">
        <v>165</v>
      </c>
      <c r="N49" s="38"/>
      <c r="O49" s="48">
        <v>0</v>
      </c>
      <c r="P49" s="38" t="s">
        <v>165</v>
      </c>
      <c r="Q49" s="44" t="s">
        <v>165</v>
      </c>
      <c r="R49" s="50" t="s">
        <v>165</v>
      </c>
      <c r="S49" s="52" t="s">
        <v>165</v>
      </c>
      <c r="T49" s="38"/>
      <c r="U49" s="48">
        <f>V49+X49</f>
        <v>157.9684259045863</v>
      </c>
      <c r="V49" s="38">
        <f>1200/(W49/Y49)</f>
        <v>82.96842590458631</v>
      </c>
      <c r="W49" s="44">
        <v>43.39</v>
      </c>
      <c r="X49" s="50">
        <f>100/4*Y49</f>
        <v>75</v>
      </c>
      <c r="Y49" s="52">
        <v>3</v>
      </c>
      <c r="AA49" s="48">
        <f>AB49+AD49</f>
        <v>109.9250936329588</v>
      </c>
      <c r="AB49" s="38">
        <f>1200/(AC49/AE49)</f>
        <v>59.925093632958806</v>
      </c>
      <c r="AC49" s="44">
        <v>40.05</v>
      </c>
      <c r="AD49" s="50">
        <f>100/4*AE49</f>
        <v>50</v>
      </c>
      <c r="AE49" s="52">
        <v>2</v>
      </c>
      <c r="AG49" s="48">
        <f>AH49+AJ49</f>
        <v>78.71500358937544</v>
      </c>
      <c r="AH49" s="38">
        <f>1200/(AI49/AK49)</f>
        <v>28.71500358937545</v>
      </c>
      <c r="AI49" s="44">
        <v>83.58</v>
      </c>
      <c r="AJ49" s="50">
        <f>100/4*AK49</f>
        <v>50</v>
      </c>
      <c r="AK49" s="52">
        <v>2</v>
      </c>
      <c r="AL49" s="43" t="s">
        <v>221</v>
      </c>
      <c r="AM49" s="48">
        <v>0</v>
      </c>
      <c r="AN49" s="38" t="s">
        <v>165</v>
      </c>
      <c r="AO49" s="44" t="s">
        <v>165</v>
      </c>
      <c r="AP49" s="50" t="s">
        <v>165</v>
      </c>
      <c r="AQ49" s="52" t="s">
        <v>165</v>
      </c>
      <c r="AS49" s="48">
        <v>0</v>
      </c>
      <c r="AT49" s="38" t="s">
        <v>165</v>
      </c>
      <c r="AU49" s="44" t="s">
        <v>165</v>
      </c>
      <c r="AV49" s="50" t="s">
        <v>165</v>
      </c>
      <c r="AW49" s="52" t="s">
        <v>165</v>
      </c>
      <c r="AY49" s="48">
        <v>0</v>
      </c>
      <c r="AZ49" s="38" t="s">
        <v>165</v>
      </c>
      <c r="BA49" s="44" t="s">
        <v>165</v>
      </c>
      <c r="BB49" s="50" t="s">
        <v>165</v>
      </c>
      <c r="BC49" s="52" t="s">
        <v>165</v>
      </c>
    </row>
    <row r="50" spans="1:55" s="73" customFormat="1" ht="12.75">
      <c r="A50" s="82" t="s">
        <v>148</v>
      </c>
      <c r="B50" s="43" t="s">
        <v>151</v>
      </c>
      <c r="C50" s="37" t="s">
        <v>152</v>
      </c>
      <c r="D50" s="37" t="s">
        <v>17</v>
      </c>
      <c r="E50" s="46">
        <f>F50*(I50+O50+U50+AA50+AG50+AM50+AS50+AY50)</f>
        <v>445.2433344361037</v>
      </c>
      <c r="F50" s="44">
        <f>IF(D50="MDR",1.3,0)+IF(D50="D12",1.19,0)+IF(D50="D14",1.13,0)+IF(D50="D16",1.08,0)+IF(D50="D19",1.04,0)+IF(D50="D20",1.02,0)+IF(D50="D35",1.1,0)+IF(D50="D50",1.16,0)+IF(D50="M12",1.13,0)+IF(D50="M14",1.08,0)+IF(D50="M16",1.05,0)+IF(D50="M19",1.01,0)+IF(D50="M20",1,0)+IF(D50="M40",1.04,0)+IF(D50="M50",1.07,0)</f>
        <v>1.3</v>
      </c>
      <c r="G50" s="45">
        <f>IF(I50&gt;0,1,0)+IF(O50&gt;0,1,0)+IF(U50&gt;0,1,0)+IF(AA50&gt;0,1,0)+IF(AG50&gt;0,1,0)+IF(AM50&gt;0,1,0)+IF(AS50&gt;0,1,0)+IF(AY50&gt;0,1,0)</f>
        <v>3</v>
      </c>
      <c r="H50" s="38">
        <f>E50/G50</f>
        <v>148.41444481203456</v>
      </c>
      <c r="I50" s="48">
        <v>0</v>
      </c>
      <c r="J50" s="38" t="s">
        <v>165</v>
      </c>
      <c r="K50" s="44" t="s">
        <v>165</v>
      </c>
      <c r="L50" s="50" t="s">
        <v>165</v>
      </c>
      <c r="M50" s="52" t="s">
        <v>165</v>
      </c>
      <c r="N50" s="45"/>
      <c r="O50" s="48">
        <v>0</v>
      </c>
      <c r="P50" s="38" t="s">
        <v>165</v>
      </c>
      <c r="Q50" s="44" t="s">
        <v>165</v>
      </c>
      <c r="R50" s="50" t="s">
        <v>165</v>
      </c>
      <c r="S50" s="52" t="s">
        <v>165</v>
      </c>
      <c r="T50" s="38"/>
      <c r="U50" s="48">
        <v>0</v>
      </c>
      <c r="V50" s="38" t="s">
        <v>165</v>
      </c>
      <c r="W50" s="44" t="s">
        <v>165</v>
      </c>
      <c r="X50" s="50" t="s">
        <v>165</v>
      </c>
      <c r="Y50" s="52" t="s">
        <v>165</v>
      </c>
      <c r="AA50" s="48">
        <f>AB50+AD50</f>
        <v>162.1248789932236</v>
      </c>
      <c r="AB50" s="38">
        <f>1200/(AC50/AE50)</f>
        <v>87.12487899322362</v>
      </c>
      <c r="AC50" s="44">
        <v>41.32</v>
      </c>
      <c r="AD50" s="50">
        <f>100/4*AE50</f>
        <v>75</v>
      </c>
      <c r="AE50" s="52">
        <v>3</v>
      </c>
      <c r="AG50" s="48">
        <f>AH50+AJ50</f>
        <v>143.62371330537553</v>
      </c>
      <c r="AH50" s="38">
        <f>1200/(AI50/AK50)</f>
        <v>68.62371330537552</v>
      </c>
      <c r="AI50" s="44">
        <v>52.46</v>
      </c>
      <c r="AJ50" s="50">
        <f>100/4*AK50</f>
        <v>75</v>
      </c>
      <c r="AK50" s="52">
        <v>3</v>
      </c>
      <c r="AL50" s="43" t="s">
        <v>151</v>
      </c>
      <c r="AM50" s="48">
        <v>0</v>
      </c>
      <c r="AN50" s="38" t="s">
        <v>165</v>
      </c>
      <c r="AO50" s="44" t="s">
        <v>165</v>
      </c>
      <c r="AP50" s="50" t="s">
        <v>165</v>
      </c>
      <c r="AQ50" s="52" t="s">
        <v>165</v>
      </c>
      <c r="AS50" s="48">
        <v>0</v>
      </c>
      <c r="AT50" s="38" t="s">
        <v>165</v>
      </c>
      <c r="AU50" s="44" t="s">
        <v>165</v>
      </c>
      <c r="AV50" s="50" t="s">
        <v>165</v>
      </c>
      <c r="AW50" s="52" t="s">
        <v>165</v>
      </c>
      <c r="AY50" s="48">
        <f>(AZ50+BB50)</f>
        <v>36.746280344557555</v>
      </c>
      <c r="AZ50" s="38">
        <f>1200/(BA50/BC50)</f>
        <v>11.746280344557556</v>
      </c>
      <c r="BA50" s="44">
        <v>102.16</v>
      </c>
      <c r="BB50" s="50">
        <f>100/4*BC50</f>
        <v>25</v>
      </c>
      <c r="BC50" s="51">
        <v>1</v>
      </c>
    </row>
    <row r="51" spans="1:55" s="73" customFormat="1" ht="12.75">
      <c r="A51" s="82" t="s">
        <v>163</v>
      </c>
      <c r="B51" s="43" t="s">
        <v>134</v>
      </c>
      <c r="C51" s="37" t="s">
        <v>135</v>
      </c>
      <c r="D51" s="37" t="s">
        <v>133</v>
      </c>
      <c r="E51" s="46">
        <f>F51*(I51+O51+U51+AA51+AG51+AM51+AS51+AY51)</f>
        <v>441.36660892407167</v>
      </c>
      <c r="F51" s="44">
        <f>IF(D51="MDR",1.3,0)+IF(D51="D12",1.19,0)+IF(D51="D14",1.13,0)+IF(D51="D16",1.08,0)+IF(D51="D19",1.04,0)+IF(D51="D20",1.02,0)+IF(D51="D35",1.1,0)+IF(D51="D50",1.16,0)+IF(D51="M12",1.13,0)+IF(D51="M14",1.08,0)+IF(D51="M16",1.05,0)+IF(D51="M19",1.01,0)+IF(D51="M20",1,0)+IF(D51="M40",1.04,0)+IF(D51="M50",1.07,0)</f>
        <v>1.02</v>
      </c>
      <c r="G51" s="45">
        <f>IF(I51&gt;0,1,0)+IF(O51&gt;0,1,0)+IF(U51&gt;0,1,0)+IF(AA51&gt;0,1,0)+IF(AG51&gt;0,1,0)+IF(AM51&gt;0,1,0)+IF(AS51&gt;0,1,0)+IF(AY51&gt;0,1,0)</f>
        <v>2</v>
      </c>
      <c r="H51" s="38">
        <f>E51/G51</f>
        <v>220.68330446203584</v>
      </c>
      <c r="I51" s="48">
        <f>J51+L51</f>
        <v>209.40005626670418</v>
      </c>
      <c r="J51" s="38">
        <f>1200/(K51/M51)</f>
        <v>84.40005626670418</v>
      </c>
      <c r="K51" s="44">
        <v>71.09</v>
      </c>
      <c r="L51" s="50">
        <f>100/4*M51</f>
        <v>125</v>
      </c>
      <c r="M51" s="51">
        <v>5</v>
      </c>
      <c r="N51" s="75"/>
      <c r="O51" s="48">
        <f>P51+R51</f>
        <v>223.31230542356218</v>
      </c>
      <c r="P51" s="38">
        <f>1200/(Q51/S51)</f>
        <v>98.31230542356218</v>
      </c>
      <c r="Q51" s="44">
        <v>61.03</v>
      </c>
      <c r="R51" s="50">
        <f>100/4*S51</f>
        <v>125</v>
      </c>
      <c r="S51" s="51">
        <v>5</v>
      </c>
      <c r="T51" s="45"/>
      <c r="U51" s="48">
        <v>0</v>
      </c>
      <c r="V51" s="38" t="s">
        <v>165</v>
      </c>
      <c r="W51" s="44" t="s">
        <v>165</v>
      </c>
      <c r="X51" s="50" t="s">
        <v>165</v>
      </c>
      <c r="Y51" s="52" t="s">
        <v>165</v>
      </c>
      <c r="AA51" s="48">
        <v>0</v>
      </c>
      <c r="AB51" s="38" t="s">
        <v>165</v>
      </c>
      <c r="AC51" s="44" t="s">
        <v>165</v>
      </c>
      <c r="AD51" s="50" t="s">
        <v>165</v>
      </c>
      <c r="AE51" s="52" t="s">
        <v>165</v>
      </c>
      <c r="AG51" s="48">
        <v>0</v>
      </c>
      <c r="AH51" s="38" t="s">
        <v>165</v>
      </c>
      <c r="AI51" s="44" t="s">
        <v>165</v>
      </c>
      <c r="AJ51" s="50" t="s">
        <v>165</v>
      </c>
      <c r="AK51" s="52" t="s">
        <v>165</v>
      </c>
      <c r="AL51" s="43" t="s">
        <v>134</v>
      </c>
      <c r="AM51" s="48">
        <v>0</v>
      </c>
      <c r="AN51" s="38" t="s">
        <v>165</v>
      </c>
      <c r="AO51" s="44" t="s">
        <v>165</v>
      </c>
      <c r="AP51" s="50" t="s">
        <v>165</v>
      </c>
      <c r="AQ51" s="52" t="s">
        <v>165</v>
      </c>
      <c r="AS51" s="48">
        <v>0</v>
      </c>
      <c r="AT51" s="38" t="s">
        <v>165</v>
      </c>
      <c r="AU51" s="44" t="s">
        <v>165</v>
      </c>
      <c r="AV51" s="50" t="s">
        <v>165</v>
      </c>
      <c r="AW51" s="52" t="s">
        <v>165</v>
      </c>
      <c r="AY51" s="48">
        <v>0</v>
      </c>
      <c r="AZ51" s="38" t="s">
        <v>165</v>
      </c>
      <c r="BA51" s="44" t="s">
        <v>165</v>
      </c>
      <c r="BB51" s="50" t="s">
        <v>165</v>
      </c>
      <c r="BC51" s="52" t="s">
        <v>165</v>
      </c>
    </row>
    <row r="52" spans="1:55" s="73" customFormat="1" ht="12.75">
      <c r="A52" s="82" t="s">
        <v>166</v>
      </c>
      <c r="B52" s="43" t="s">
        <v>274</v>
      </c>
      <c r="C52" s="84" t="s">
        <v>158</v>
      </c>
      <c r="D52" s="37" t="s">
        <v>10</v>
      </c>
      <c r="E52" s="46">
        <f>F52*(I52+O52+U52+AA52+AG52+AM52+AS52+AY52)</f>
        <v>410.7727279977627</v>
      </c>
      <c r="F52" s="44">
        <f>IF(D52="MDR",1.3,0)+IF(D52="D12",1.19,0)+IF(D52="D14",1.13,0)+IF(D52="D16",1.08,0)+IF(D52="D19",1.04,0)+IF(D52="D20",1.02,0)+IF(D52="D35",1.1,0)+IF(D52="D50",1.16,0)+IF(D52="M12",1.13,0)+IF(D52="M14",1.08,0)+IF(D52="M16",1.05,0)+IF(D52="M19",1.01,0)+IF(D52="M20",1,0)+IF(D52="M40",1.04,0)+IF(D52="M50",1.07,0)</f>
        <v>1.04</v>
      </c>
      <c r="G52" s="45">
        <f>IF(I52&gt;0,1,0)+IF(O52&gt;0,1,0)+IF(U52&gt;0,1,0)+IF(AA52&gt;0,1,0)+IF(AG52&gt;0,1,0)+IF(AM52&gt;0,1,0)+IF(AS52&gt;0,1,0)+IF(AY52&gt;0,1,0)</f>
        <v>2</v>
      </c>
      <c r="H52" s="38">
        <f>E52/G52</f>
        <v>205.38636399888134</v>
      </c>
      <c r="I52" s="48">
        <f>J52+L52</f>
        <v>181.90440060698026</v>
      </c>
      <c r="J52" s="38">
        <f>1200/(K52/M52)</f>
        <v>56.90440060698027</v>
      </c>
      <c r="K52" s="44">
        <v>105.44</v>
      </c>
      <c r="L52" s="50">
        <f>100/4*M52</f>
        <v>125</v>
      </c>
      <c r="M52" s="51">
        <v>5</v>
      </c>
      <c r="N52" s="45"/>
      <c r="O52" s="48">
        <v>0</v>
      </c>
      <c r="P52" s="38" t="s">
        <v>165</v>
      </c>
      <c r="Q52" s="44" t="s">
        <v>165</v>
      </c>
      <c r="R52" s="50" t="s">
        <v>165</v>
      </c>
      <c r="S52" s="52" t="s">
        <v>165</v>
      </c>
      <c r="T52" s="38"/>
      <c r="U52" s="48">
        <f>V52+X52</f>
        <v>213.06937631394533</v>
      </c>
      <c r="V52" s="38">
        <f>1200/(W52/Y52)</f>
        <v>63.06937631394534</v>
      </c>
      <c r="W52" s="44">
        <v>114.16</v>
      </c>
      <c r="X52" s="50">
        <f>100/4*Y52</f>
        <v>150</v>
      </c>
      <c r="Y52" s="52">
        <v>6</v>
      </c>
      <c r="AA52" s="48">
        <v>0</v>
      </c>
      <c r="AB52" s="38" t="s">
        <v>165</v>
      </c>
      <c r="AC52" s="44" t="s">
        <v>165</v>
      </c>
      <c r="AD52" s="50" t="s">
        <v>165</v>
      </c>
      <c r="AE52" s="52" t="s">
        <v>165</v>
      </c>
      <c r="AG52" s="48">
        <v>0</v>
      </c>
      <c r="AH52" s="38" t="s">
        <v>165</v>
      </c>
      <c r="AI52" s="44" t="s">
        <v>165</v>
      </c>
      <c r="AJ52" s="50" t="s">
        <v>165</v>
      </c>
      <c r="AK52" s="52" t="s">
        <v>165</v>
      </c>
      <c r="AL52" s="43" t="s">
        <v>274</v>
      </c>
      <c r="AM52" s="48">
        <v>0</v>
      </c>
      <c r="AN52" s="38" t="s">
        <v>165</v>
      </c>
      <c r="AO52" s="44" t="s">
        <v>165</v>
      </c>
      <c r="AP52" s="50" t="s">
        <v>165</v>
      </c>
      <c r="AQ52" s="52" t="s">
        <v>165</v>
      </c>
      <c r="AS52" s="48">
        <v>0</v>
      </c>
      <c r="AT52" s="38" t="s">
        <v>165</v>
      </c>
      <c r="AU52" s="44" t="s">
        <v>165</v>
      </c>
      <c r="AV52" s="50" t="s">
        <v>165</v>
      </c>
      <c r="AW52" s="52" t="s">
        <v>165</v>
      </c>
      <c r="AY52" s="48">
        <v>0</v>
      </c>
      <c r="AZ52" s="38" t="s">
        <v>165</v>
      </c>
      <c r="BA52" s="44" t="s">
        <v>165</v>
      </c>
      <c r="BB52" s="50" t="s">
        <v>165</v>
      </c>
      <c r="BC52" s="52" t="s">
        <v>165</v>
      </c>
    </row>
    <row r="53" spans="1:55" s="73" customFormat="1" ht="12.75">
      <c r="A53" s="82" t="s">
        <v>169</v>
      </c>
      <c r="B53" s="43" t="s">
        <v>284</v>
      </c>
      <c r="C53" s="37" t="s">
        <v>209</v>
      </c>
      <c r="D53" s="37" t="s">
        <v>133</v>
      </c>
      <c r="E53" s="46">
        <f>F53*(I53+O53+U53+AA53+AG53+AM53+AS53+AY53)</f>
        <v>406.17922860748735</v>
      </c>
      <c r="F53" s="44">
        <f>IF(D53="MDR",1.3,0)+IF(D53="D12",1.19,0)+IF(D53="D14",1.13,0)+IF(D53="D16",1.08,0)+IF(D53="D19",1.04,0)+IF(D53="D20",1.02,0)+IF(D53="D35",1.1,0)+IF(D53="D50",1.16,0)+IF(D53="M12",1.13,0)+IF(D53="M14",1.08,0)+IF(D53="M16",1.05,0)+IF(D53="M19",1.01,0)+IF(D53="M20",1,0)+IF(D53="M40",1.04,0)+IF(D53="M50",1.07,0)</f>
        <v>1.02</v>
      </c>
      <c r="G53" s="45">
        <f>IF(I53&gt;0,1,0)+IF(O53&gt;0,1,0)+IF(U53&gt;0,1,0)+IF(AA53&gt;0,1,0)+IF(AG53&gt;0,1,0)+IF(AM53&gt;0,1,0)+IF(AS53&gt;0,1,0)+IF(AY53&gt;0,1,0)</f>
        <v>2</v>
      </c>
      <c r="H53" s="38">
        <f>E53/G53</f>
        <v>203.08961430374367</v>
      </c>
      <c r="I53" s="48">
        <f>J53+L53</f>
        <v>193.64988558352402</v>
      </c>
      <c r="J53" s="38">
        <f>1200/(K53/M53)</f>
        <v>68.64988558352402</v>
      </c>
      <c r="K53" s="44">
        <v>87.4</v>
      </c>
      <c r="L53" s="50">
        <f>100/4*M53</f>
        <v>125</v>
      </c>
      <c r="M53" s="52">
        <v>5</v>
      </c>
      <c r="N53" s="45"/>
      <c r="O53" s="48">
        <f>P53+R53</f>
        <v>204.56504442381646</v>
      </c>
      <c r="P53" s="38">
        <f>1200/(Q53/S53)</f>
        <v>79.56504442381647</v>
      </c>
      <c r="Q53" s="44">
        <v>75.41</v>
      </c>
      <c r="R53" s="50">
        <f>100/4*S53</f>
        <v>125</v>
      </c>
      <c r="S53" s="52">
        <v>5</v>
      </c>
      <c r="T53" s="45"/>
      <c r="U53" s="48">
        <v>0</v>
      </c>
      <c r="V53" s="38" t="s">
        <v>165</v>
      </c>
      <c r="W53" s="44" t="s">
        <v>165</v>
      </c>
      <c r="X53" s="50" t="s">
        <v>165</v>
      </c>
      <c r="Y53" s="52" t="s">
        <v>165</v>
      </c>
      <c r="AA53" s="48">
        <v>0</v>
      </c>
      <c r="AB53" s="38" t="s">
        <v>165</v>
      </c>
      <c r="AC53" s="44" t="s">
        <v>165</v>
      </c>
      <c r="AD53" s="50" t="s">
        <v>165</v>
      </c>
      <c r="AE53" s="52" t="s">
        <v>165</v>
      </c>
      <c r="AG53" s="48">
        <v>0</v>
      </c>
      <c r="AH53" s="38" t="s">
        <v>165</v>
      </c>
      <c r="AI53" s="44" t="s">
        <v>165</v>
      </c>
      <c r="AJ53" s="50" t="s">
        <v>165</v>
      </c>
      <c r="AK53" s="52" t="s">
        <v>165</v>
      </c>
      <c r="AL53" s="43" t="s">
        <v>284</v>
      </c>
      <c r="AM53" s="48">
        <v>0</v>
      </c>
      <c r="AN53" s="38" t="s">
        <v>165</v>
      </c>
      <c r="AO53" s="44" t="s">
        <v>165</v>
      </c>
      <c r="AP53" s="50" t="s">
        <v>165</v>
      </c>
      <c r="AQ53" s="52" t="s">
        <v>165</v>
      </c>
      <c r="AS53" s="48">
        <v>0</v>
      </c>
      <c r="AT53" s="38" t="s">
        <v>165</v>
      </c>
      <c r="AU53" s="44" t="s">
        <v>165</v>
      </c>
      <c r="AV53" s="50" t="s">
        <v>165</v>
      </c>
      <c r="AW53" s="52" t="s">
        <v>165</v>
      </c>
      <c r="AY53" s="48">
        <v>0</v>
      </c>
      <c r="AZ53" s="38" t="s">
        <v>165</v>
      </c>
      <c r="BA53" s="44" t="s">
        <v>165</v>
      </c>
      <c r="BB53" s="50" t="s">
        <v>165</v>
      </c>
      <c r="BC53" s="52" t="s">
        <v>165</v>
      </c>
    </row>
    <row r="54" spans="1:55" s="73" customFormat="1" ht="12.75">
      <c r="A54" s="82" t="s">
        <v>316</v>
      </c>
      <c r="B54" s="43" t="s">
        <v>170</v>
      </c>
      <c r="C54" s="37" t="s">
        <v>171</v>
      </c>
      <c r="D54" s="37" t="s">
        <v>66</v>
      </c>
      <c r="E54" s="46">
        <f>F54*(I54+O54+U54+AA54+AG54+AM54+AS54+AY54)</f>
        <v>357.2692258486642</v>
      </c>
      <c r="F54" s="44">
        <f>IF(D54="MDR",1.3,0)+IF(D54="D12",1.19,0)+IF(D54="D14",1.13,0)+IF(D54="D16",1.08,0)+IF(D54="D19",1.04,0)+IF(D54="D20",1.02,0)+IF(D54="D35",1.1,0)+IF(D54="D50",1.16,0)+IF(D54="M12",1.13,0)+IF(D54="M14",1.08,0)+IF(D54="M16",1.05,0)+IF(D54="M19",1.01,0)+IF(D54="M20",1,0)+IF(D54="M40",1.04,0)+IF(D54="M50",1.07,0)</f>
        <v>1.16</v>
      </c>
      <c r="G54" s="45">
        <f>IF(I54&gt;0,1,0)+IF(O54&gt;0,1,0)+IF(U54&gt;0,1,0)+IF(AA54&gt;0,1,0)+IF(AG54&gt;0,1,0)+IF(AM54&gt;0,1,0)+IF(AS54&gt;0,1,0)+IF(AY54&gt;0,1,0)</f>
        <v>2</v>
      </c>
      <c r="H54" s="38">
        <f>E54/G54</f>
        <v>178.6346129243321</v>
      </c>
      <c r="I54" s="48">
        <f>J54+L54</f>
        <v>181.0126582278481</v>
      </c>
      <c r="J54" s="38">
        <f>1200/(K54/M54)</f>
        <v>81.0126582278481</v>
      </c>
      <c r="K54" s="44">
        <v>59.25</v>
      </c>
      <c r="L54" s="50">
        <f>100/4*M54</f>
        <v>100</v>
      </c>
      <c r="M54" s="52">
        <v>4</v>
      </c>
      <c r="N54" s="45"/>
      <c r="O54" s="48">
        <f>P54+R54</f>
        <v>126.9780537106555</v>
      </c>
      <c r="P54" s="38">
        <f>1200/(Q54/S54)</f>
        <v>51.978053710655495</v>
      </c>
      <c r="Q54" s="44">
        <v>69.26</v>
      </c>
      <c r="R54" s="50">
        <f>100/4*S54</f>
        <v>75</v>
      </c>
      <c r="S54" s="51">
        <v>3</v>
      </c>
      <c r="T54" s="45"/>
      <c r="U54" s="48">
        <v>0</v>
      </c>
      <c r="V54" s="38" t="s">
        <v>165</v>
      </c>
      <c r="W54" s="44" t="s">
        <v>165</v>
      </c>
      <c r="X54" s="50" t="s">
        <v>165</v>
      </c>
      <c r="Y54" s="52" t="s">
        <v>165</v>
      </c>
      <c r="AA54" s="48">
        <v>0</v>
      </c>
      <c r="AB54" s="38" t="s">
        <v>165</v>
      </c>
      <c r="AC54" s="44" t="s">
        <v>165</v>
      </c>
      <c r="AD54" s="50" t="s">
        <v>165</v>
      </c>
      <c r="AE54" s="52" t="s">
        <v>165</v>
      </c>
      <c r="AG54" s="48">
        <v>0</v>
      </c>
      <c r="AH54" s="38" t="s">
        <v>165</v>
      </c>
      <c r="AI54" s="44" t="s">
        <v>165</v>
      </c>
      <c r="AJ54" s="50" t="s">
        <v>165</v>
      </c>
      <c r="AK54" s="52" t="s">
        <v>165</v>
      </c>
      <c r="AL54" s="43" t="s">
        <v>170</v>
      </c>
      <c r="AM54" s="48">
        <v>0</v>
      </c>
      <c r="AN54" s="38" t="s">
        <v>165</v>
      </c>
      <c r="AO54" s="44" t="s">
        <v>165</v>
      </c>
      <c r="AP54" s="50" t="s">
        <v>165</v>
      </c>
      <c r="AQ54" s="52" t="s">
        <v>165</v>
      </c>
      <c r="AS54" s="48">
        <v>0</v>
      </c>
      <c r="AT54" s="38" t="s">
        <v>165</v>
      </c>
      <c r="AU54" s="44" t="s">
        <v>165</v>
      </c>
      <c r="AV54" s="50" t="s">
        <v>165</v>
      </c>
      <c r="AW54" s="52" t="s">
        <v>165</v>
      </c>
      <c r="AY54" s="48">
        <v>0</v>
      </c>
      <c r="AZ54" s="38" t="s">
        <v>165</v>
      </c>
      <c r="BA54" s="44" t="s">
        <v>165</v>
      </c>
      <c r="BB54" s="50" t="s">
        <v>165</v>
      </c>
      <c r="BC54" s="52" t="s">
        <v>165</v>
      </c>
    </row>
    <row r="55" spans="1:55" s="73" customFormat="1" ht="12.75">
      <c r="A55" s="82" t="s">
        <v>174</v>
      </c>
      <c r="B55" s="43" t="s">
        <v>268</v>
      </c>
      <c r="C55" s="84" t="s">
        <v>270</v>
      </c>
      <c r="D55" s="37" t="s">
        <v>109</v>
      </c>
      <c r="E55" s="46">
        <f>F55*(I55+O55+U55+AA55+AG55+AM55+AS55+AY55)</f>
        <v>353.2651539451591</v>
      </c>
      <c r="F55" s="44">
        <f>IF(D55="MDR",1.3,0)+IF(D55="D12",1.19,0)+IF(D55="D14",1.13,0)+IF(D55="D16",1.08,0)+IF(D55="D19",1.04,0)+IF(D55="D20",1.02,0)+IF(D55="D35",1.1,0)+IF(D55="D50",1.16,0)+IF(D55="M12",1.13,0)+IF(D55="M14",1.08,0)+IF(D55="M16",1.05,0)+IF(D55="M19",1.01,0)+IF(D55="M20",1,0)+IF(D55="M40",1.04,0)+IF(D55="M50",1.07,0)</f>
        <v>1</v>
      </c>
      <c r="G55" s="45">
        <f>IF(I55&gt;0,1,0)+IF(O55&gt;0,1,0)+IF(U55&gt;0,1,0)+IF(AA55&gt;0,1,0)+IF(AG55&gt;0,1,0)+IF(AM55&gt;0,1,0)+IF(AS55&gt;0,1,0)+IF(AY55&gt;0,1,0)</f>
        <v>2</v>
      </c>
      <c r="H55" s="38">
        <f>E55/G55</f>
        <v>176.63257697257956</v>
      </c>
      <c r="I55" s="48">
        <f>J55+L55</f>
        <v>244.03160506725874</v>
      </c>
      <c r="J55" s="38">
        <f>1200/(K55/M55)</f>
        <v>94.03160506725872</v>
      </c>
      <c r="K55" s="44">
        <v>76.57</v>
      </c>
      <c r="L55" s="50">
        <f>100/4*M55</f>
        <v>150</v>
      </c>
      <c r="M55" s="51">
        <v>6</v>
      </c>
      <c r="N55" s="45"/>
      <c r="O55" s="48">
        <f>P55+R55</f>
        <v>109.23354887790035</v>
      </c>
      <c r="P55" s="38">
        <f>1200/(Q55/S55)</f>
        <v>34.23354887790034</v>
      </c>
      <c r="Q55" s="44">
        <v>105.16</v>
      </c>
      <c r="R55" s="50">
        <f>100/4*S55</f>
        <v>75</v>
      </c>
      <c r="S55" s="51">
        <v>3</v>
      </c>
      <c r="T55" s="45"/>
      <c r="U55" s="48">
        <v>0</v>
      </c>
      <c r="V55" s="38" t="s">
        <v>165</v>
      </c>
      <c r="W55" s="44" t="s">
        <v>165</v>
      </c>
      <c r="X55" s="50" t="s">
        <v>165</v>
      </c>
      <c r="Y55" s="52" t="s">
        <v>165</v>
      </c>
      <c r="AA55" s="48">
        <v>0</v>
      </c>
      <c r="AB55" s="38" t="s">
        <v>165</v>
      </c>
      <c r="AC55" s="44" t="s">
        <v>165</v>
      </c>
      <c r="AD55" s="50" t="s">
        <v>165</v>
      </c>
      <c r="AE55" s="52" t="s">
        <v>165</v>
      </c>
      <c r="AG55" s="48">
        <v>0</v>
      </c>
      <c r="AH55" s="38" t="s">
        <v>165</v>
      </c>
      <c r="AI55" s="44" t="s">
        <v>165</v>
      </c>
      <c r="AJ55" s="50" t="s">
        <v>165</v>
      </c>
      <c r="AK55" s="52" t="s">
        <v>165</v>
      </c>
      <c r="AL55" s="43" t="s">
        <v>268</v>
      </c>
      <c r="AM55" s="48">
        <v>0</v>
      </c>
      <c r="AN55" s="38" t="s">
        <v>165</v>
      </c>
      <c r="AO55" s="44" t="s">
        <v>165</v>
      </c>
      <c r="AP55" s="50" t="s">
        <v>165</v>
      </c>
      <c r="AQ55" s="52" t="s">
        <v>165</v>
      </c>
      <c r="AS55" s="48">
        <v>0</v>
      </c>
      <c r="AT55" s="38" t="s">
        <v>165</v>
      </c>
      <c r="AU55" s="44" t="s">
        <v>165</v>
      </c>
      <c r="AV55" s="50" t="s">
        <v>165</v>
      </c>
      <c r="AW55" s="52" t="s">
        <v>165</v>
      </c>
      <c r="AY55" s="48">
        <v>0</v>
      </c>
      <c r="AZ55" s="38" t="s">
        <v>165</v>
      </c>
      <c r="BA55" s="44" t="s">
        <v>165</v>
      </c>
      <c r="BB55" s="50" t="s">
        <v>165</v>
      </c>
      <c r="BC55" s="52" t="s">
        <v>165</v>
      </c>
    </row>
    <row r="56" spans="1:55" s="73" customFormat="1" ht="12.75">
      <c r="A56" s="82" t="s">
        <v>177</v>
      </c>
      <c r="B56" s="43" t="s">
        <v>100</v>
      </c>
      <c r="C56" s="37" t="s">
        <v>6</v>
      </c>
      <c r="D56" s="37" t="s">
        <v>31</v>
      </c>
      <c r="E56" s="46">
        <f>F56*(I56+O56+U56+AA56+AG56+AM56+AS56+AY56)</f>
        <v>352.78453015556875</v>
      </c>
      <c r="F56" s="44">
        <f>IF(D56="MDR",1.3,0)+IF(D56="D12",1.19,0)+IF(D56="D14",1.13,0)+IF(D56="D16",1.08,0)+IF(D56="D19",1.04,0)+IF(D56="D20",1.02,0)+IF(D56="D35",1.1,0)+IF(D56="D50",1.16,0)+IF(D56="M12",1.13,0)+IF(D56="M14",1.08,0)+IF(D56="M16",1.05,0)+IF(D56="M19",1.01,0)+IF(D56="M20",1,0)+IF(D56="M40",1.04,0)+IF(D56="M50",1.07,0)</f>
        <v>1.08</v>
      </c>
      <c r="G56" s="45">
        <f>IF(I56&gt;0,1,0)+IF(O56&gt;0,1,0)+IF(U56&gt;0,1,0)+IF(AA56&gt;0,1,0)+IF(AG56&gt;0,1,0)+IF(AM56&gt;0,1,0)+IF(AS56&gt;0,1,0)+IF(AY56&gt;0,1,0)</f>
        <v>2</v>
      </c>
      <c r="H56" s="38">
        <f>E56/G56</f>
        <v>176.39226507778437</v>
      </c>
      <c r="I56" s="48">
        <v>0</v>
      </c>
      <c r="J56" s="38" t="s">
        <v>165</v>
      </c>
      <c r="K56" s="44" t="s">
        <v>165</v>
      </c>
      <c r="L56" s="50" t="s">
        <v>165</v>
      </c>
      <c r="M56" s="52" t="s">
        <v>165</v>
      </c>
      <c r="N56" s="38"/>
      <c r="O56" s="48">
        <v>0</v>
      </c>
      <c r="P56" s="38" t="s">
        <v>165</v>
      </c>
      <c r="Q56" s="44" t="s">
        <v>165</v>
      </c>
      <c r="R56" s="50" t="s">
        <v>165</v>
      </c>
      <c r="S56" s="52" t="s">
        <v>165</v>
      </c>
      <c r="T56" s="38"/>
      <c r="U56" s="48">
        <f>V56+X56</f>
        <v>120.34005037783375</v>
      </c>
      <c r="V56" s="38">
        <f>1200/(W56/Y56)</f>
        <v>45.34005037783375</v>
      </c>
      <c r="W56" s="44">
        <v>79.4</v>
      </c>
      <c r="X56" s="50">
        <f>100/4*Y56</f>
        <v>75</v>
      </c>
      <c r="Y56" s="52">
        <v>3</v>
      </c>
      <c r="AA56" s="48">
        <v>0</v>
      </c>
      <c r="AB56" s="38" t="s">
        <v>165</v>
      </c>
      <c r="AC56" s="44" t="s">
        <v>165</v>
      </c>
      <c r="AD56" s="50" t="s">
        <v>165</v>
      </c>
      <c r="AE56" s="52" t="s">
        <v>165</v>
      </c>
      <c r="AG56" s="48">
        <v>0</v>
      </c>
      <c r="AH56" s="38" t="s">
        <v>165</v>
      </c>
      <c r="AI56" s="44" t="s">
        <v>165</v>
      </c>
      <c r="AJ56" s="50" t="s">
        <v>165</v>
      </c>
      <c r="AK56" s="52" t="s">
        <v>165</v>
      </c>
      <c r="AL56" s="43" t="s">
        <v>100</v>
      </c>
      <c r="AM56" s="48">
        <v>0</v>
      </c>
      <c r="AN56" s="38" t="s">
        <v>165</v>
      </c>
      <c r="AO56" s="44" t="s">
        <v>165</v>
      </c>
      <c r="AP56" s="50" t="s">
        <v>165</v>
      </c>
      <c r="AQ56" s="52" t="s">
        <v>165</v>
      </c>
      <c r="AS56" s="48">
        <v>0</v>
      </c>
      <c r="AT56" s="38" t="s">
        <v>165</v>
      </c>
      <c r="AU56" s="44" t="s">
        <v>165</v>
      </c>
      <c r="AV56" s="50" t="s">
        <v>165</v>
      </c>
      <c r="AW56" s="52" t="s">
        <v>165</v>
      </c>
      <c r="AY56" s="48">
        <f>(AZ56+BB56)</f>
        <v>206.31229235880397</v>
      </c>
      <c r="AZ56" s="38">
        <f>1200/(BA56/BC56)</f>
        <v>106.31229235880399</v>
      </c>
      <c r="BA56" s="44">
        <v>45.15</v>
      </c>
      <c r="BB56" s="50">
        <f>100/4*BC56</f>
        <v>100</v>
      </c>
      <c r="BC56" s="51">
        <v>4</v>
      </c>
    </row>
    <row r="57" spans="1:55" s="73" customFormat="1" ht="12.75">
      <c r="A57" s="82" t="s">
        <v>180</v>
      </c>
      <c r="B57" s="38" t="s">
        <v>309</v>
      </c>
      <c r="C57" s="40" t="s">
        <v>310</v>
      </c>
      <c r="D57" s="44" t="s">
        <v>109</v>
      </c>
      <c r="E57" s="46">
        <f>F57*(I57+O57+U57+AA57+AG57+AM57+AS57+AY57)</f>
        <v>277.5381922342457</v>
      </c>
      <c r="F57" s="44">
        <f>IF(D57="MDR",1.3,0)+IF(D57="D12",1.19,0)+IF(D57="D14",1.13,0)+IF(D57="D16",1.08,0)+IF(D57="D19",1.04,0)+IF(D57="D20",1.02,0)+IF(D57="D35",1.1,0)+IF(D57="D50",1.16,0)+IF(D57="M12",1.13,0)+IF(D57="M14",1.08,0)+IF(D57="M16",1.05,0)+IF(D57="M19",1.01,0)+IF(D57="M20",1,0)+IF(D57="M40",1.04,0)+IF(D57="M50",1.07,0)</f>
        <v>1</v>
      </c>
      <c r="G57" s="45">
        <f>IF(I57&gt;0,1,0)+IF(O57&gt;0,1,0)+IF(U57&gt;0,1,0)+IF(AA57&gt;0,1,0)+IF(AG57&gt;0,1,0)+IF(AM57&gt;0,1,0)+IF(AS57&gt;0,1,0)+IF(AY57&gt;0,1,0)</f>
        <v>1</v>
      </c>
      <c r="H57" s="38">
        <f>E57/G57</f>
        <v>277.5381922342457</v>
      </c>
      <c r="I57" s="48">
        <v>0</v>
      </c>
      <c r="J57" s="38" t="s">
        <v>165</v>
      </c>
      <c r="K57" s="44" t="s">
        <v>165</v>
      </c>
      <c r="L57" s="50" t="s">
        <v>165</v>
      </c>
      <c r="M57" s="52" t="s">
        <v>165</v>
      </c>
      <c r="N57" s="38"/>
      <c r="O57" s="48">
        <v>0</v>
      </c>
      <c r="P57" s="38" t="s">
        <v>165</v>
      </c>
      <c r="Q57" s="44" t="s">
        <v>165</v>
      </c>
      <c r="R57" s="50" t="s">
        <v>165</v>
      </c>
      <c r="S57" s="52" t="s">
        <v>165</v>
      </c>
      <c r="T57" s="38"/>
      <c r="U57" s="48">
        <v>0</v>
      </c>
      <c r="V57" s="38" t="s">
        <v>165</v>
      </c>
      <c r="W57" s="44" t="s">
        <v>165</v>
      </c>
      <c r="X57" s="50" t="s">
        <v>165</v>
      </c>
      <c r="Y57" s="52" t="s">
        <v>165</v>
      </c>
      <c r="Z57" s="39"/>
      <c r="AA57" s="48">
        <v>0</v>
      </c>
      <c r="AB57" s="38" t="s">
        <v>165</v>
      </c>
      <c r="AC57" s="44" t="s">
        <v>165</v>
      </c>
      <c r="AD57" s="50" t="s">
        <v>165</v>
      </c>
      <c r="AE57" s="52" t="s">
        <v>165</v>
      </c>
      <c r="AF57" s="38"/>
      <c r="AG57" s="48">
        <v>0</v>
      </c>
      <c r="AH57" s="38" t="s">
        <v>165</v>
      </c>
      <c r="AI57" s="44" t="s">
        <v>165</v>
      </c>
      <c r="AJ57" s="50" t="s">
        <v>165</v>
      </c>
      <c r="AK57" s="52" t="s">
        <v>165</v>
      </c>
      <c r="AL57" s="38" t="s">
        <v>309</v>
      </c>
      <c r="AM57" s="48">
        <f>(AN57+AP57)*0.5</f>
        <v>277.5381922342457</v>
      </c>
      <c r="AN57" s="38">
        <f>1200/(AO57/AQ57)</f>
        <v>280.07638446849137</v>
      </c>
      <c r="AO57" s="44">
        <v>47.13</v>
      </c>
      <c r="AP57" s="50">
        <f>100/4*AQ57</f>
        <v>275</v>
      </c>
      <c r="AQ57" s="52">
        <v>11</v>
      </c>
      <c r="AR57" s="39"/>
      <c r="AS57" s="48">
        <v>0</v>
      </c>
      <c r="AT57" s="38" t="s">
        <v>165</v>
      </c>
      <c r="AU57" s="44" t="s">
        <v>165</v>
      </c>
      <c r="AV57" s="50" t="s">
        <v>165</v>
      </c>
      <c r="AW57" s="52" t="s">
        <v>165</v>
      </c>
      <c r="AY57" s="48">
        <v>0</v>
      </c>
      <c r="AZ57" s="38" t="s">
        <v>165</v>
      </c>
      <c r="BA57" s="44" t="s">
        <v>165</v>
      </c>
      <c r="BB57" s="50" t="s">
        <v>165</v>
      </c>
      <c r="BC57" s="52" t="s">
        <v>165</v>
      </c>
    </row>
    <row r="58" spans="1:55" s="73" customFormat="1" ht="12.75">
      <c r="A58" s="82" t="s">
        <v>182</v>
      </c>
      <c r="B58" s="43" t="s">
        <v>112</v>
      </c>
      <c r="C58" s="37" t="s">
        <v>113</v>
      </c>
      <c r="D58" s="37" t="s">
        <v>28</v>
      </c>
      <c r="E58" s="46">
        <f>F58*(I58+O58+U58+AA58+AG58+AM58+AS58+AY58)</f>
        <v>268.94594594594594</v>
      </c>
      <c r="F58" s="44">
        <f>IF(D58="MDR",1.3,0)+IF(D58="D12",1.19,0)+IF(D58="D14",1.13,0)+IF(D58="D16",1.08,0)+IF(D58="D19",1.04,0)+IF(D58="D20",1.02,0)+IF(D58="D35",1.1,0)+IF(D58="D50",1.16,0)+IF(D58="M12",1.13,0)+IF(D58="M14",1.08,0)+IF(D58="M16",1.05,0)+IF(D58="M19",1.01,0)+IF(D58="M20",1,0)+IF(D58="M40",1.04,0)+IF(D58="M50",1.07,0)</f>
        <v>1.07</v>
      </c>
      <c r="G58" s="45">
        <f>IF(I58&gt;0,1,0)+IF(O58&gt;0,1,0)+IF(U58&gt;0,1,0)+IF(AA58&gt;0,1,0)+IF(AG58&gt;0,1,0)+IF(AM58&gt;0,1,0)+IF(AS58&gt;0,1,0)+IF(AY58&gt;0,1,0)</f>
        <v>1</v>
      </c>
      <c r="H58" s="38">
        <f>E58/G58</f>
        <v>268.94594594594594</v>
      </c>
      <c r="I58" s="48">
        <v>0</v>
      </c>
      <c r="J58" s="38" t="s">
        <v>165</v>
      </c>
      <c r="K58" s="44" t="s">
        <v>165</v>
      </c>
      <c r="L58" s="50" t="s">
        <v>165</v>
      </c>
      <c r="M58" s="52" t="s">
        <v>165</v>
      </c>
      <c r="N58" s="45"/>
      <c r="O58" s="48">
        <v>0</v>
      </c>
      <c r="P58" s="38" t="s">
        <v>165</v>
      </c>
      <c r="Q58" s="44" t="s">
        <v>165</v>
      </c>
      <c r="R58" s="50" t="s">
        <v>165</v>
      </c>
      <c r="S58" s="52" t="s">
        <v>165</v>
      </c>
      <c r="T58" s="38"/>
      <c r="U58" s="48">
        <v>0</v>
      </c>
      <c r="V58" s="38" t="s">
        <v>165</v>
      </c>
      <c r="W58" s="44" t="s">
        <v>165</v>
      </c>
      <c r="X58" s="50" t="s">
        <v>165</v>
      </c>
      <c r="Y58" s="52" t="s">
        <v>165</v>
      </c>
      <c r="AA58" s="48">
        <v>0</v>
      </c>
      <c r="AB58" s="38" t="s">
        <v>165</v>
      </c>
      <c r="AC58" s="44" t="s">
        <v>165</v>
      </c>
      <c r="AD58" s="50" t="s">
        <v>165</v>
      </c>
      <c r="AE58" s="52" t="s">
        <v>165</v>
      </c>
      <c r="AG58" s="48">
        <f>AH58+AJ58</f>
        <v>251.35135135135135</v>
      </c>
      <c r="AH58" s="38">
        <f>1200/(AI58/AK58)</f>
        <v>101.35135135135134</v>
      </c>
      <c r="AI58" s="44">
        <v>71.04</v>
      </c>
      <c r="AJ58" s="50">
        <f>100/4*AK58</f>
        <v>150</v>
      </c>
      <c r="AK58" s="52">
        <v>6</v>
      </c>
      <c r="AL58" s="43" t="s">
        <v>112</v>
      </c>
      <c r="AM58" s="48">
        <v>0</v>
      </c>
      <c r="AN58" s="38" t="s">
        <v>165</v>
      </c>
      <c r="AO58" s="44" t="s">
        <v>165</v>
      </c>
      <c r="AP58" s="50" t="s">
        <v>165</v>
      </c>
      <c r="AQ58" s="52" t="s">
        <v>165</v>
      </c>
      <c r="AS58" s="48">
        <v>0</v>
      </c>
      <c r="AT58" s="38" t="s">
        <v>165</v>
      </c>
      <c r="AU58" s="44" t="s">
        <v>165</v>
      </c>
      <c r="AV58" s="50" t="s">
        <v>165</v>
      </c>
      <c r="AW58" s="52" t="s">
        <v>165</v>
      </c>
      <c r="AY58" s="48">
        <v>0</v>
      </c>
      <c r="AZ58" s="38" t="s">
        <v>165</v>
      </c>
      <c r="BA58" s="44" t="s">
        <v>165</v>
      </c>
      <c r="BB58" s="50" t="s">
        <v>165</v>
      </c>
      <c r="BC58" s="52" t="s">
        <v>165</v>
      </c>
    </row>
    <row r="59" spans="1:55" s="73" customFormat="1" ht="12.75">
      <c r="A59" s="82" t="s">
        <v>185</v>
      </c>
      <c r="B59" s="43" t="s">
        <v>263</v>
      </c>
      <c r="C59" s="37" t="s">
        <v>132</v>
      </c>
      <c r="D59" s="37" t="s">
        <v>133</v>
      </c>
      <c r="E59" s="46">
        <f>F59*(I59+O59+U59+AA59+AG59+AM59+AS59+AY59)</f>
        <v>246.47356143079315</v>
      </c>
      <c r="F59" s="44">
        <f>IF(D59="MDR",1.3,0)+IF(D59="D12",1.19,0)+IF(D59="D14",1.13,0)+IF(D59="D16",1.08,0)+IF(D59="D19",1.04,0)+IF(D59="D20",1.02,0)+IF(D59="D35",1.1,0)+IF(D59="D50",1.16,0)+IF(D59="M12",1.13,0)+IF(D59="M14",1.08,0)+IF(D59="M16",1.05,0)+IF(D59="M19",1.01,0)+IF(D59="M20",1,0)+IF(D59="M40",1.04,0)+IF(D59="M50",1.07,0)</f>
        <v>1.02</v>
      </c>
      <c r="G59" s="45">
        <f>IF(I59&gt;0,1,0)+IF(O59&gt;0,1,0)+IF(U59&gt;0,1,0)+IF(AA59&gt;0,1,0)+IF(AG59&gt;0,1,0)+IF(AM59&gt;0,1,0)+IF(AS59&gt;0,1,0)+IF(AY59&gt;0,1,0)</f>
        <v>1</v>
      </c>
      <c r="H59" s="38">
        <f>E59/G59</f>
        <v>246.47356143079315</v>
      </c>
      <c r="I59" s="48">
        <v>0</v>
      </c>
      <c r="J59" s="38" t="s">
        <v>165</v>
      </c>
      <c r="K59" s="44" t="s">
        <v>165</v>
      </c>
      <c r="L59" s="50" t="s">
        <v>165</v>
      </c>
      <c r="M59" s="52" t="s">
        <v>165</v>
      </c>
      <c r="N59" s="45"/>
      <c r="O59" s="48">
        <v>0</v>
      </c>
      <c r="P59" s="38" t="s">
        <v>165</v>
      </c>
      <c r="Q59" s="44" t="s">
        <v>165</v>
      </c>
      <c r="R59" s="50" t="s">
        <v>165</v>
      </c>
      <c r="S59" s="52" t="s">
        <v>165</v>
      </c>
      <c r="T59" s="45"/>
      <c r="U59" s="48">
        <v>0</v>
      </c>
      <c r="V59" s="38" t="s">
        <v>165</v>
      </c>
      <c r="W59" s="44" t="s">
        <v>165</v>
      </c>
      <c r="X59" s="50" t="s">
        <v>165</v>
      </c>
      <c r="Y59" s="52" t="s">
        <v>165</v>
      </c>
      <c r="AA59" s="48">
        <f>AB59+AD59</f>
        <v>241.6407465007776</v>
      </c>
      <c r="AB59" s="38">
        <f>1200/(AC59/AE59)</f>
        <v>116.6407465007776</v>
      </c>
      <c r="AC59" s="44">
        <v>51.44</v>
      </c>
      <c r="AD59" s="50">
        <f>100/4*AE59</f>
        <v>125</v>
      </c>
      <c r="AE59" s="52">
        <v>5</v>
      </c>
      <c r="AG59" s="48">
        <v>0</v>
      </c>
      <c r="AH59" s="38" t="s">
        <v>165</v>
      </c>
      <c r="AI59" s="44" t="s">
        <v>165</v>
      </c>
      <c r="AJ59" s="50" t="s">
        <v>165</v>
      </c>
      <c r="AK59" s="52" t="s">
        <v>165</v>
      </c>
      <c r="AL59" s="43" t="s">
        <v>263</v>
      </c>
      <c r="AM59" s="48">
        <v>0</v>
      </c>
      <c r="AN59" s="38" t="s">
        <v>165</v>
      </c>
      <c r="AO59" s="44" t="s">
        <v>165</v>
      </c>
      <c r="AP59" s="50" t="s">
        <v>165</v>
      </c>
      <c r="AQ59" s="52" t="s">
        <v>165</v>
      </c>
      <c r="AS59" s="48">
        <v>0</v>
      </c>
      <c r="AT59" s="38" t="s">
        <v>165</v>
      </c>
      <c r="AU59" s="44" t="s">
        <v>165</v>
      </c>
      <c r="AV59" s="50" t="s">
        <v>165</v>
      </c>
      <c r="AW59" s="52" t="s">
        <v>165</v>
      </c>
      <c r="AY59" s="48">
        <v>0</v>
      </c>
      <c r="AZ59" s="38" t="s">
        <v>165</v>
      </c>
      <c r="BA59" s="44" t="s">
        <v>165</v>
      </c>
      <c r="BB59" s="50" t="s">
        <v>165</v>
      </c>
      <c r="BC59" s="52" t="s">
        <v>165</v>
      </c>
    </row>
    <row r="60" spans="1:55" s="73" customFormat="1" ht="12.75">
      <c r="A60" s="82" t="s">
        <v>189</v>
      </c>
      <c r="B60" s="43" t="s">
        <v>248</v>
      </c>
      <c r="C60" s="37" t="s">
        <v>249</v>
      </c>
      <c r="D60" s="37" t="s">
        <v>109</v>
      </c>
      <c r="E60" s="46">
        <f>F60*(I60+O60+U60+AA60+AG60+AM60+AS60+AY60)</f>
        <v>233.29477093937993</v>
      </c>
      <c r="F60" s="44">
        <f>IF(D60="MDR",1.3,0)+IF(D60="D12",1.19,0)+IF(D60="D14",1.13,0)+IF(D60="D16",1.08,0)+IF(D60="D19",1.04,0)+IF(D60="D20",1.02,0)+IF(D60="D35",1.1,0)+IF(D60="D50",1.16,0)+IF(D60="M12",1.13,0)+IF(D60="M14",1.08,0)+IF(D60="M16",1.05,0)+IF(D60="M19",1.01,0)+IF(D60="M20",1,0)+IF(D60="M40",1.04,0)+IF(D60="M50",1.07,0)</f>
        <v>1</v>
      </c>
      <c r="G60" s="45">
        <f>IF(I60&gt;0,1,0)+IF(O60&gt;0,1,0)+IF(U60&gt;0,1,0)+IF(AA60&gt;0,1,0)+IF(AG60&gt;0,1,0)+IF(AM60&gt;0,1,0)+IF(AS60&gt;0,1,0)+IF(AY60&gt;0,1,0)</f>
        <v>1</v>
      </c>
      <c r="H60" s="38">
        <f>E60/G60</f>
        <v>233.29477093937993</v>
      </c>
      <c r="I60" s="48">
        <v>0</v>
      </c>
      <c r="J60" s="38" t="s">
        <v>165</v>
      </c>
      <c r="K60" s="44" t="s">
        <v>165</v>
      </c>
      <c r="L60" s="50" t="s">
        <v>165</v>
      </c>
      <c r="M60" s="52" t="s">
        <v>165</v>
      </c>
      <c r="N60" s="38"/>
      <c r="O60" s="48">
        <v>0</v>
      </c>
      <c r="P60" s="38" t="s">
        <v>165</v>
      </c>
      <c r="Q60" s="44" t="s">
        <v>165</v>
      </c>
      <c r="R60" s="50" t="s">
        <v>165</v>
      </c>
      <c r="S60" s="52" t="s">
        <v>165</v>
      </c>
      <c r="T60" s="45"/>
      <c r="U60" s="48">
        <v>0</v>
      </c>
      <c r="V60" s="38" t="s">
        <v>165</v>
      </c>
      <c r="W60" s="44" t="s">
        <v>165</v>
      </c>
      <c r="X60" s="50" t="s">
        <v>165</v>
      </c>
      <c r="Y60" s="52" t="s">
        <v>165</v>
      </c>
      <c r="AA60" s="48">
        <v>0</v>
      </c>
      <c r="AB60" s="38" t="s">
        <v>165</v>
      </c>
      <c r="AC60" s="44" t="s">
        <v>165</v>
      </c>
      <c r="AD60" s="50" t="s">
        <v>165</v>
      </c>
      <c r="AE60" s="52" t="s">
        <v>165</v>
      </c>
      <c r="AG60" s="48">
        <v>0</v>
      </c>
      <c r="AH60" s="38" t="s">
        <v>165</v>
      </c>
      <c r="AI60" s="44" t="s">
        <v>165</v>
      </c>
      <c r="AJ60" s="50" t="s">
        <v>165</v>
      </c>
      <c r="AK60" s="52" t="s">
        <v>165</v>
      </c>
      <c r="AL60" s="43" t="s">
        <v>248</v>
      </c>
      <c r="AM60" s="48">
        <v>0</v>
      </c>
      <c r="AN60" s="38" t="s">
        <v>165</v>
      </c>
      <c r="AO60" s="44" t="s">
        <v>165</v>
      </c>
      <c r="AP60" s="50" t="s">
        <v>165</v>
      </c>
      <c r="AQ60" s="52" t="s">
        <v>165</v>
      </c>
      <c r="AS60" s="48">
        <v>0</v>
      </c>
      <c r="AT60" s="38" t="s">
        <v>165</v>
      </c>
      <c r="AU60" s="44" t="s">
        <v>165</v>
      </c>
      <c r="AV60" s="50" t="s">
        <v>165</v>
      </c>
      <c r="AW60" s="52" t="s">
        <v>165</v>
      </c>
      <c r="AY60" s="48">
        <f>(AZ60+BB60)</f>
        <v>233.29477093937993</v>
      </c>
      <c r="AZ60" s="38">
        <f>1200/(BA60/BC60)</f>
        <v>83.29477093937992</v>
      </c>
      <c r="BA60" s="44">
        <v>86.44</v>
      </c>
      <c r="BB60" s="50">
        <f>100/4*BC60</f>
        <v>150</v>
      </c>
      <c r="BC60" s="51">
        <v>6</v>
      </c>
    </row>
    <row r="61" spans="1:55" s="73" customFormat="1" ht="12.75">
      <c r="A61" s="82" t="s">
        <v>192</v>
      </c>
      <c r="B61" s="43" t="s">
        <v>278</v>
      </c>
      <c r="C61" s="37" t="s">
        <v>219</v>
      </c>
      <c r="D61" s="37" t="s">
        <v>65</v>
      </c>
      <c r="E61" s="46">
        <f>F61*(I61+O61+U61+AA61+AG61+AM61+AS61+AY61)</f>
        <v>230.22267490868222</v>
      </c>
      <c r="F61" s="44">
        <f>IF(D61="MDR",1.3,0)+IF(D61="D12",1.19,0)+IF(D61="D14",1.13,0)+IF(D61="D16",1.08,0)+IF(D61="D19",1.04,0)+IF(D61="D20",1.02,0)+IF(D61="D35",1.1,0)+IF(D61="D50",1.16,0)+IF(D61="M12",1.13,0)+IF(D61="M14",1.08,0)+IF(D61="M16",1.05,0)+IF(D61="M19",1.01,0)+IF(D61="M20",1,0)+IF(D61="M40",1.04,0)+IF(D61="M50",1.07,0)</f>
        <v>1.1</v>
      </c>
      <c r="G61" s="45">
        <f>IF(I61&gt;0,1,0)+IF(O61&gt;0,1,0)+IF(U61&gt;0,1,0)+IF(AA61&gt;0,1,0)+IF(AG61&gt;0,1,0)+IF(AM61&gt;0,1,0)+IF(AS61&gt;0,1,0)+IF(AY61&gt;0,1,0)</f>
        <v>1</v>
      </c>
      <c r="H61" s="38">
        <f>E61/G61</f>
        <v>230.22267490868222</v>
      </c>
      <c r="I61" s="48">
        <v>0</v>
      </c>
      <c r="J61" s="38" t="s">
        <v>165</v>
      </c>
      <c r="K61" s="44" t="s">
        <v>165</v>
      </c>
      <c r="L61" s="50" t="s">
        <v>165</v>
      </c>
      <c r="M61" s="52" t="s">
        <v>165</v>
      </c>
      <c r="N61" s="38"/>
      <c r="O61" s="48">
        <v>0</v>
      </c>
      <c r="P61" s="38" t="s">
        <v>165</v>
      </c>
      <c r="Q61" s="44" t="s">
        <v>165</v>
      </c>
      <c r="R61" s="50" t="s">
        <v>165</v>
      </c>
      <c r="S61" s="52" t="s">
        <v>165</v>
      </c>
      <c r="T61" s="45"/>
      <c r="U61" s="48">
        <v>0</v>
      </c>
      <c r="V61" s="38" t="s">
        <v>165</v>
      </c>
      <c r="W61" s="44" t="s">
        <v>165</v>
      </c>
      <c r="X61" s="50" t="s">
        <v>165</v>
      </c>
      <c r="Y61" s="52" t="s">
        <v>165</v>
      </c>
      <c r="AA61" s="48">
        <v>0</v>
      </c>
      <c r="AB61" s="38" t="s">
        <v>165</v>
      </c>
      <c r="AC61" s="44" t="s">
        <v>165</v>
      </c>
      <c r="AD61" s="50" t="s">
        <v>165</v>
      </c>
      <c r="AE61" s="52" t="s">
        <v>165</v>
      </c>
      <c r="AG61" s="48">
        <f>AH61+AJ61</f>
        <v>209.29334082607474</v>
      </c>
      <c r="AH61" s="38">
        <f>1200/(AI61/AK61)</f>
        <v>84.29334082607474</v>
      </c>
      <c r="AI61" s="44">
        <v>71.18</v>
      </c>
      <c r="AJ61" s="50">
        <f>100/4*AK61</f>
        <v>125</v>
      </c>
      <c r="AK61" s="52">
        <v>5</v>
      </c>
      <c r="AL61" s="43" t="s">
        <v>278</v>
      </c>
      <c r="AM61" s="48">
        <v>0</v>
      </c>
      <c r="AN61" s="38" t="s">
        <v>165</v>
      </c>
      <c r="AO61" s="44" t="s">
        <v>165</v>
      </c>
      <c r="AP61" s="50" t="s">
        <v>165</v>
      </c>
      <c r="AQ61" s="52" t="s">
        <v>165</v>
      </c>
      <c r="AS61" s="48">
        <v>0</v>
      </c>
      <c r="AT61" s="38" t="s">
        <v>165</v>
      </c>
      <c r="AU61" s="44" t="s">
        <v>165</v>
      </c>
      <c r="AV61" s="50" t="s">
        <v>165</v>
      </c>
      <c r="AW61" s="52" t="s">
        <v>165</v>
      </c>
      <c r="AY61" s="48">
        <v>0</v>
      </c>
      <c r="AZ61" s="38" t="s">
        <v>165</v>
      </c>
      <c r="BA61" s="44" t="s">
        <v>165</v>
      </c>
      <c r="BB61" s="50" t="s">
        <v>165</v>
      </c>
      <c r="BC61" s="52" t="s">
        <v>165</v>
      </c>
    </row>
    <row r="62" spans="1:55" s="73" customFormat="1" ht="12.75">
      <c r="A62" s="82" t="s">
        <v>195</v>
      </c>
      <c r="B62" s="43" t="s">
        <v>24</v>
      </c>
      <c r="C62" s="37" t="s">
        <v>25</v>
      </c>
      <c r="D62" s="37" t="s">
        <v>10</v>
      </c>
      <c r="E62" s="46">
        <f>F62*(I62+O62+U62+AA62+AG62+AM62+AS62+AY62)</f>
        <v>227.25187185467044</v>
      </c>
      <c r="F62" s="44">
        <f>IF(D62="MDR",1.3,0)+IF(D62="D12",1.19,0)+IF(D62="D14",1.13,0)+IF(D62="D16",1.08,0)+IF(D62="D19",1.04,0)+IF(D62="D20",1.02,0)+IF(D62="D35",1.1,0)+IF(D62="D50",1.16,0)+IF(D62="M12",1.13,0)+IF(D62="M14",1.08,0)+IF(D62="M16",1.05,0)+IF(D62="M19",1.01,0)+IF(D62="M20",1,0)+IF(D62="M40",1.04,0)+IF(D62="M50",1.07,0)</f>
        <v>1.04</v>
      </c>
      <c r="G62" s="45">
        <f>IF(I62&gt;0,1,0)+IF(O62&gt;0,1,0)+IF(U62&gt;0,1,0)+IF(AA62&gt;0,1,0)+IF(AG62&gt;0,1,0)+IF(AM62&gt;0,1,0)+IF(AS62&gt;0,1,0)+IF(AY62&gt;0,1,0)</f>
        <v>1</v>
      </c>
      <c r="H62" s="38">
        <f>E62/G62</f>
        <v>227.25187185467044</v>
      </c>
      <c r="I62" s="48">
        <v>0</v>
      </c>
      <c r="J62" s="38" t="s">
        <v>165</v>
      </c>
      <c r="K62" s="44" t="s">
        <v>165</v>
      </c>
      <c r="L62" s="50" t="s">
        <v>165</v>
      </c>
      <c r="M62" s="52" t="s">
        <v>165</v>
      </c>
      <c r="N62" s="38"/>
      <c r="O62" s="48">
        <v>0</v>
      </c>
      <c r="P62" s="38" t="s">
        <v>165</v>
      </c>
      <c r="Q62" s="44" t="s">
        <v>165</v>
      </c>
      <c r="R62" s="50" t="s">
        <v>165</v>
      </c>
      <c r="S62" s="52" t="s">
        <v>165</v>
      </c>
      <c r="T62" s="38"/>
      <c r="U62" s="48">
        <v>0</v>
      </c>
      <c r="V62" s="38" t="s">
        <v>165</v>
      </c>
      <c r="W62" s="44" t="s">
        <v>165</v>
      </c>
      <c r="X62" s="50" t="s">
        <v>165</v>
      </c>
      <c r="Y62" s="52" t="s">
        <v>165</v>
      </c>
      <c r="AA62" s="48">
        <v>0</v>
      </c>
      <c r="AB62" s="38" t="s">
        <v>165</v>
      </c>
      <c r="AC62" s="44" t="s">
        <v>165</v>
      </c>
      <c r="AD62" s="50" t="s">
        <v>165</v>
      </c>
      <c r="AE62" s="52" t="s">
        <v>165</v>
      </c>
      <c r="AG62" s="48">
        <v>0</v>
      </c>
      <c r="AH62" s="38" t="s">
        <v>165</v>
      </c>
      <c r="AI62" s="44" t="s">
        <v>165</v>
      </c>
      <c r="AJ62" s="50" t="s">
        <v>165</v>
      </c>
      <c r="AK62" s="52" t="s">
        <v>165</v>
      </c>
      <c r="AL62" s="43" t="s">
        <v>24</v>
      </c>
      <c r="AM62" s="48">
        <f>(AN62+AP62)*0.5</f>
        <v>218.51141524487542</v>
      </c>
      <c r="AN62" s="38">
        <f>1200/(AO62/AQ62)</f>
        <v>162.02283048975082</v>
      </c>
      <c r="AO62" s="44">
        <v>81.47</v>
      </c>
      <c r="AP62" s="50">
        <f>100/4*AQ62</f>
        <v>275</v>
      </c>
      <c r="AQ62" s="52">
        <v>11</v>
      </c>
      <c r="AS62" s="48">
        <v>0</v>
      </c>
      <c r="AT62" s="38" t="s">
        <v>165</v>
      </c>
      <c r="AU62" s="44" t="s">
        <v>165</v>
      </c>
      <c r="AV62" s="50" t="s">
        <v>165</v>
      </c>
      <c r="AW62" s="52" t="s">
        <v>165</v>
      </c>
      <c r="AY62" s="48">
        <v>0</v>
      </c>
      <c r="AZ62" s="38" t="s">
        <v>165</v>
      </c>
      <c r="BA62" s="44" t="s">
        <v>165</v>
      </c>
      <c r="BB62" s="50" t="s">
        <v>165</v>
      </c>
      <c r="BC62" s="52" t="s">
        <v>165</v>
      </c>
    </row>
    <row r="63" spans="1:55" s="73" customFormat="1" ht="12.75">
      <c r="A63" s="82" t="s">
        <v>197</v>
      </c>
      <c r="B63" s="43" t="s">
        <v>280</v>
      </c>
      <c r="C63" s="37" t="s">
        <v>193</v>
      </c>
      <c r="D63" s="37" t="s">
        <v>65</v>
      </c>
      <c r="E63" s="46">
        <f>F63*(I63+O63+U63+AA63+AG63+AM63+AS63+AY63)</f>
        <v>219.84560199625705</v>
      </c>
      <c r="F63" s="44">
        <f>IF(D63="MDR",1.3,0)+IF(D63="D12",1.19,0)+IF(D63="D14",1.13,0)+IF(D63="D16",1.08,0)+IF(D63="D19",1.04,0)+IF(D63="D20",1.02,0)+IF(D63="D35",1.1,0)+IF(D63="D50",1.16,0)+IF(D63="M12",1.13,0)+IF(D63="M14",1.08,0)+IF(D63="M16",1.05,0)+IF(D63="M19",1.01,0)+IF(D63="M20",1,0)+IF(D63="M40",1.04,0)+IF(D63="M50",1.07,0)</f>
        <v>1.1</v>
      </c>
      <c r="G63" s="45">
        <f>IF(I63&gt;0,1,0)+IF(O63&gt;0,1,0)+IF(U63&gt;0,1,0)+IF(AA63&gt;0,1,0)+IF(AG63&gt;0,1,0)+IF(AM63&gt;0,1,0)+IF(AS63&gt;0,1,0)+IF(AY63&gt;0,1,0)</f>
        <v>1</v>
      </c>
      <c r="H63" s="38">
        <f>E63/G63</f>
        <v>219.84560199625705</v>
      </c>
      <c r="I63" s="48">
        <v>0</v>
      </c>
      <c r="J63" s="38" t="s">
        <v>165</v>
      </c>
      <c r="K63" s="44" t="s">
        <v>165</v>
      </c>
      <c r="L63" s="50" t="s">
        <v>165</v>
      </c>
      <c r="M63" s="52" t="s">
        <v>165</v>
      </c>
      <c r="N63" s="38"/>
      <c r="O63" s="48">
        <v>0</v>
      </c>
      <c r="P63" s="38" t="s">
        <v>165</v>
      </c>
      <c r="Q63" s="44" t="s">
        <v>165</v>
      </c>
      <c r="R63" s="50" t="s">
        <v>165</v>
      </c>
      <c r="S63" s="52" t="s">
        <v>165</v>
      </c>
      <c r="T63" s="45"/>
      <c r="U63" s="48">
        <v>0</v>
      </c>
      <c r="V63" s="38" t="s">
        <v>165</v>
      </c>
      <c r="W63" s="44" t="s">
        <v>165</v>
      </c>
      <c r="X63" s="50" t="s">
        <v>165</v>
      </c>
      <c r="Y63" s="52" t="s">
        <v>165</v>
      </c>
      <c r="AA63" s="48">
        <v>0</v>
      </c>
      <c r="AB63" s="38" t="s">
        <v>165</v>
      </c>
      <c r="AC63" s="44" t="s">
        <v>165</v>
      </c>
      <c r="AD63" s="50" t="s">
        <v>165</v>
      </c>
      <c r="AE63" s="52" t="s">
        <v>165</v>
      </c>
      <c r="AG63" s="48">
        <v>0</v>
      </c>
      <c r="AH63" s="38" t="s">
        <v>165</v>
      </c>
      <c r="AI63" s="44" t="s">
        <v>165</v>
      </c>
      <c r="AJ63" s="50" t="s">
        <v>165</v>
      </c>
      <c r="AK63" s="52" t="s">
        <v>165</v>
      </c>
      <c r="AL63" s="43" t="s">
        <v>280</v>
      </c>
      <c r="AM63" s="48">
        <v>0</v>
      </c>
      <c r="AN63" s="38" t="s">
        <v>165</v>
      </c>
      <c r="AO63" s="44" t="s">
        <v>165</v>
      </c>
      <c r="AP63" s="50" t="s">
        <v>165</v>
      </c>
      <c r="AQ63" s="52" t="s">
        <v>165</v>
      </c>
      <c r="AS63" s="48">
        <v>0</v>
      </c>
      <c r="AT63" s="38" t="s">
        <v>165</v>
      </c>
      <c r="AU63" s="44" t="s">
        <v>165</v>
      </c>
      <c r="AV63" s="50" t="s">
        <v>165</v>
      </c>
      <c r="AW63" s="52" t="s">
        <v>165</v>
      </c>
      <c r="AY63" s="48">
        <f>(AZ63+BB63)</f>
        <v>199.85963817841548</v>
      </c>
      <c r="AZ63" s="38">
        <f>1200/(BA63/BC63)</f>
        <v>74.85963817841547</v>
      </c>
      <c r="BA63" s="44">
        <v>80.15</v>
      </c>
      <c r="BB63" s="50">
        <f>100/4*BC63</f>
        <v>125</v>
      </c>
      <c r="BC63" s="51">
        <v>5</v>
      </c>
    </row>
    <row r="64" spans="1:55" s="73" customFormat="1" ht="12.75">
      <c r="A64" s="82" t="s">
        <v>199</v>
      </c>
      <c r="B64" s="38" t="s">
        <v>298</v>
      </c>
      <c r="C64" s="44" t="s">
        <v>299</v>
      </c>
      <c r="D64" s="37" t="s">
        <v>17</v>
      </c>
      <c r="E64" s="46">
        <f>F64*(I64+O64+U64+AA64+AG64+AM64+AS64+AY64)</f>
        <v>210.5707900459048</v>
      </c>
      <c r="F64" s="44">
        <f>IF(D64="MDR",1.3,0)+IF(D64="D12",1.19,0)+IF(D64="D14",1.13,0)+IF(D64="D16",1.08,0)+IF(D64="D19",1.04,0)+IF(D64="D20",1.02,0)+IF(D64="D35",1.1,0)+IF(D64="D50",1.16,0)+IF(D64="M12",1.13,0)+IF(D64="M14",1.08,0)+IF(D64="M16",1.05,0)+IF(D64="M19",1.01,0)+IF(D64="M20",1,0)+IF(D64="M40",1.04,0)+IF(D64="M50",1.07,0)</f>
        <v>1.3</v>
      </c>
      <c r="G64" s="45">
        <f>IF(I64&gt;0,1,0)+IF(O64&gt;0,1,0)+IF(U64&gt;0,1,0)+IF(AA64&gt;0,1,0)+IF(AG64&gt;0,1,0)+IF(AM64&gt;0,1,0)+IF(AS64&gt;0,1,0)+IF(AY64&gt;0,1,0)</f>
        <v>1</v>
      </c>
      <c r="H64" s="38">
        <f>E64/G64</f>
        <v>210.5707900459048</v>
      </c>
      <c r="I64" s="48">
        <v>0</v>
      </c>
      <c r="J64" s="38" t="s">
        <v>165</v>
      </c>
      <c r="K64" s="44" t="s">
        <v>165</v>
      </c>
      <c r="L64" s="50" t="s">
        <v>165</v>
      </c>
      <c r="M64" s="52" t="s">
        <v>165</v>
      </c>
      <c r="N64" s="38"/>
      <c r="O64" s="48">
        <v>0</v>
      </c>
      <c r="P64" s="38" t="s">
        <v>165</v>
      </c>
      <c r="Q64" s="44" t="s">
        <v>165</v>
      </c>
      <c r="R64" s="50" t="s">
        <v>165</v>
      </c>
      <c r="S64" s="52" t="s">
        <v>165</v>
      </c>
      <c r="T64" s="38"/>
      <c r="U64" s="48">
        <f>V64+X64</f>
        <v>161.97753080454214</v>
      </c>
      <c r="V64" s="38">
        <f>1200/(W64/Y64)</f>
        <v>86.97753080454216</v>
      </c>
      <c r="W64" s="44">
        <v>41.39</v>
      </c>
      <c r="X64" s="50">
        <f>100/4*Y64</f>
        <v>75</v>
      </c>
      <c r="Y64" s="52">
        <v>3</v>
      </c>
      <c r="Z64" s="38"/>
      <c r="AA64" s="48">
        <v>0</v>
      </c>
      <c r="AB64" s="38" t="s">
        <v>165</v>
      </c>
      <c r="AC64" s="44" t="s">
        <v>165</v>
      </c>
      <c r="AD64" s="50" t="s">
        <v>165</v>
      </c>
      <c r="AE64" s="52" t="s">
        <v>165</v>
      </c>
      <c r="AF64" s="38"/>
      <c r="AG64" s="48">
        <v>0</v>
      </c>
      <c r="AH64" s="38" t="s">
        <v>165</v>
      </c>
      <c r="AI64" s="44" t="s">
        <v>165</v>
      </c>
      <c r="AJ64" s="50" t="s">
        <v>165</v>
      </c>
      <c r="AK64" s="52" t="s">
        <v>165</v>
      </c>
      <c r="AL64" s="38" t="s">
        <v>298</v>
      </c>
      <c r="AM64" s="48">
        <v>0</v>
      </c>
      <c r="AN64" s="38" t="s">
        <v>165</v>
      </c>
      <c r="AO64" s="44" t="s">
        <v>165</v>
      </c>
      <c r="AP64" s="50" t="s">
        <v>165</v>
      </c>
      <c r="AQ64" s="52" t="s">
        <v>165</v>
      </c>
      <c r="AR64" s="38"/>
      <c r="AS64" s="48">
        <v>0</v>
      </c>
      <c r="AT64" s="38" t="s">
        <v>165</v>
      </c>
      <c r="AU64" s="44" t="s">
        <v>165</v>
      </c>
      <c r="AV64" s="50" t="s">
        <v>165</v>
      </c>
      <c r="AW64" s="52" t="s">
        <v>165</v>
      </c>
      <c r="AY64" s="48">
        <v>0</v>
      </c>
      <c r="AZ64" s="38" t="s">
        <v>165</v>
      </c>
      <c r="BA64" s="44" t="s">
        <v>165</v>
      </c>
      <c r="BB64" s="50" t="s">
        <v>165</v>
      </c>
      <c r="BC64" s="52" t="s">
        <v>165</v>
      </c>
    </row>
    <row r="65" spans="1:55" s="73" customFormat="1" ht="12.75">
      <c r="A65" s="82" t="s">
        <v>202</v>
      </c>
      <c r="B65" s="43" t="s">
        <v>15</v>
      </c>
      <c r="C65" s="37" t="s">
        <v>16</v>
      </c>
      <c r="D65" s="37" t="s">
        <v>17</v>
      </c>
      <c r="E65" s="46">
        <f>F65*(I65+O65+U65+AA65+AG65+AM65+AS65+AY65)</f>
        <v>208.7960760998811</v>
      </c>
      <c r="F65" s="44">
        <f>IF(D65="MDR",1.3,0)+IF(D65="D12",1.19,0)+IF(D65="D14",1.13,0)+IF(D65="D16",1.08,0)+IF(D65="D19",1.04,0)+IF(D65="D20",1.02,0)+IF(D65="D35",1.1,0)+IF(D65="D50",1.16,0)+IF(D65="M12",1.13,0)+IF(D65="M14",1.08,0)+IF(D65="M16",1.05,0)+IF(D65="M19",1.01,0)+IF(D65="M20",1,0)+IF(D65="M40",1.04,0)+IF(D65="M50",1.07,0)</f>
        <v>1.3</v>
      </c>
      <c r="G65" s="45">
        <f>IF(I65&gt;0,1,0)+IF(O65&gt;0,1,0)+IF(U65&gt;0,1,0)+IF(AA65&gt;0,1,0)+IF(AG65&gt;0,1,0)+IF(AM65&gt;0,1,0)+IF(AS65&gt;0,1,0)+IF(AY65&gt;0,1,0)</f>
        <v>1</v>
      </c>
      <c r="H65" s="38">
        <f>E65/G65</f>
        <v>208.7960760998811</v>
      </c>
      <c r="I65" s="48">
        <v>0</v>
      </c>
      <c r="J65" s="38" t="s">
        <v>165</v>
      </c>
      <c r="K65" s="44" t="s">
        <v>165</v>
      </c>
      <c r="L65" s="50" t="s">
        <v>165</v>
      </c>
      <c r="M65" s="52" t="s">
        <v>165</v>
      </c>
      <c r="N65" s="38"/>
      <c r="O65" s="48">
        <v>0</v>
      </c>
      <c r="P65" s="38" t="s">
        <v>165</v>
      </c>
      <c r="Q65" s="44" t="s">
        <v>165</v>
      </c>
      <c r="R65" s="50" t="s">
        <v>165</v>
      </c>
      <c r="S65" s="52" t="s">
        <v>165</v>
      </c>
      <c r="T65" s="38"/>
      <c r="U65" s="48">
        <v>0</v>
      </c>
      <c r="V65" s="38" t="s">
        <v>165</v>
      </c>
      <c r="W65" s="44" t="s">
        <v>165</v>
      </c>
      <c r="X65" s="50" t="s">
        <v>165</v>
      </c>
      <c r="Y65" s="52" t="s">
        <v>165</v>
      </c>
      <c r="AA65" s="48">
        <v>0</v>
      </c>
      <c r="AB65" s="38" t="s">
        <v>165</v>
      </c>
      <c r="AC65" s="44" t="s">
        <v>165</v>
      </c>
      <c r="AD65" s="50" t="s">
        <v>165</v>
      </c>
      <c r="AE65" s="52" t="s">
        <v>165</v>
      </c>
      <c r="AG65" s="48">
        <v>0</v>
      </c>
      <c r="AH65" s="38" t="s">
        <v>165</v>
      </c>
      <c r="AI65" s="44" t="s">
        <v>165</v>
      </c>
      <c r="AJ65" s="50" t="s">
        <v>165</v>
      </c>
      <c r="AK65" s="52" t="s">
        <v>165</v>
      </c>
      <c r="AL65" s="43" t="s">
        <v>15</v>
      </c>
      <c r="AM65" s="48">
        <v>0</v>
      </c>
      <c r="AN65" s="38" t="s">
        <v>165</v>
      </c>
      <c r="AO65" s="44" t="s">
        <v>165</v>
      </c>
      <c r="AP65" s="50" t="s">
        <v>165</v>
      </c>
      <c r="AQ65" s="52" t="s">
        <v>165</v>
      </c>
      <c r="AS65" s="48">
        <v>0</v>
      </c>
      <c r="AT65" s="38" t="s">
        <v>165</v>
      </c>
      <c r="AU65" s="44" t="s">
        <v>165</v>
      </c>
      <c r="AV65" s="50" t="s">
        <v>165</v>
      </c>
      <c r="AW65" s="52" t="s">
        <v>165</v>
      </c>
      <c r="AY65" s="48">
        <f>(AZ65+BB65)</f>
        <v>160.61236623067776</v>
      </c>
      <c r="AZ65" s="38">
        <f>1200/(BA65/BC65)</f>
        <v>85.61236623067776</v>
      </c>
      <c r="BA65" s="44">
        <v>42.05</v>
      </c>
      <c r="BB65" s="50">
        <f>100/4*BC65</f>
        <v>75</v>
      </c>
      <c r="BC65" s="51">
        <v>3</v>
      </c>
    </row>
    <row r="66" spans="1:55" s="73" customFormat="1" ht="12.75">
      <c r="A66" s="82" t="s">
        <v>204</v>
      </c>
      <c r="B66" s="38" t="s">
        <v>305</v>
      </c>
      <c r="C66" s="40" t="s">
        <v>158</v>
      </c>
      <c r="D66" s="37" t="s">
        <v>17</v>
      </c>
      <c r="E66" s="46">
        <f>F66*(I66+O66+U66+AA66+AG66+AM66+AS66+AY66)</f>
        <v>196.62173500904834</v>
      </c>
      <c r="F66" s="44">
        <f>IF(D66="MDR",1.3,0)+IF(D66="D12",1.19,0)+IF(D66="D14",1.13,0)+IF(D66="D16",1.08,0)+IF(D66="D19",1.04,0)+IF(D66="D20",1.02,0)+IF(D66="D35",1.1,0)+IF(D66="D50",1.16,0)+IF(D66="M12",1.13,0)+IF(D66="M14",1.08,0)+IF(D66="M16",1.05,0)+IF(D66="M19",1.01,0)+IF(D66="M20",1,0)+IF(D66="M40",1.04,0)+IF(D66="M50",1.07,0)</f>
        <v>1.3</v>
      </c>
      <c r="G66" s="45">
        <f>IF(I66&gt;0,1,0)+IF(O66&gt;0,1,0)+IF(U66&gt;0,1,0)+IF(AA66&gt;0,1,0)+IF(AG66&gt;0,1,0)+IF(AM66&gt;0,1,0)+IF(AS66&gt;0,1,0)+IF(AY66&gt;0,1,0)</f>
        <v>2</v>
      </c>
      <c r="H66" s="38">
        <f>E66/G66</f>
        <v>98.31086750452417</v>
      </c>
      <c r="I66" s="48">
        <v>0</v>
      </c>
      <c r="J66" s="38" t="s">
        <v>165</v>
      </c>
      <c r="K66" s="44" t="s">
        <v>165</v>
      </c>
      <c r="L66" s="50" t="s">
        <v>165</v>
      </c>
      <c r="M66" s="52" t="s">
        <v>165</v>
      </c>
      <c r="N66" s="39"/>
      <c r="O66" s="48">
        <v>0</v>
      </c>
      <c r="P66" s="38" t="s">
        <v>165</v>
      </c>
      <c r="Q66" s="44" t="s">
        <v>165</v>
      </c>
      <c r="R66" s="50" t="s">
        <v>165</v>
      </c>
      <c r="S66" s="52" t="s">
        <v>165</v>
      </c>
      <c r="T66" s="39"/>
      <c r="U66" s="48">
        <v>0</v>
      </c>
      <c r="V66" s="38" t="s">
        <v>165</v>
      </c>
      <c r="W66" s="44" t="s">
        <v>165</v>
      </c>
      <c r="X66" s="50" t="s">
        <v>165</v>
      </c>
      <c r="Y66" s="52" t="s">
        <v>165</v>
      </c>
      <c r="Z66" s="39"/>
      <c r="AA66" s="48">
        <v>0</v>
      </c>
      <c r="AB66" s="38" t="s">
        <v>165</v>
      </c>
      <c r="AC66" s="44" t="s">
        <v>165</v>
      </c>
      <c r="AD66" s="50" t="s">
        <v>165</v>
      </c>
      <c r="AE66" s="52" t="s">
        <v>165</v>
      </c>
      <c r="AF66" s="39"/>
      <c r="AG66" s="48">
        <f>AH66+AJ66</f>
        <v>77.48511223087495</v>
      </c>
      <c r="AH66" s="38">
        <f>1200/(AI66/AK66)</f>
        <v>27.485112230874943</v>
      </c>
      <c r="AI66" s="44">
        <v>87.32</v>
      </c>
      <c r="AJ66" s="50">
        <f>100/4*AK66</f>
        <v>50</v>
      </c>
      <c r="AK66" s="52">
        <v>2</v>
      </c>
      <c r="AL66" s="38" t="s">
        <v>305</v>
      </c>
      <c r="AM66" s="48">
        <v>0</v>
      </c>
      <c r="AN66" s="38" t="s">
        <v>165</v>
      </c>
      <c r="AO66" s="44" t="s">
        <v>165</v>
      </c>
      <c r="AP66" s="50" t="s">
        <v>165</v>
      </c>
      <c r="AQ66" s="52" t="s">
        <v>165</v>
      </c>
      <c r="AR66" s="39"/>
      <c r="AS66" s="48">
        <v>0</v>
      </c>
      <c r="AT66" s="38" t="s">
        <v>165</v>
      </c>
      <c r="AU66" s="44" t="s">
        <v>165</v>
      </c>
      <c r="AV66" s="50" t="s">
        <v>165</v>
      </c>
      <c r="AW66" s="52" t="s">
        <v>165</v>
      </c>
      <c r="AY66" s="48">
        <f>(AZ66+BB66)</f>
        <v>73.76237623762376</v>
      </c>
      <c r="AZ66" s="38">
        <f>1200/(BA66/BC66)</f>
        <v>23.762376237623762</v>
      </c>
      <c r="BA66" s="44">
        <v>101</v>
      </c>
      <c r="BB66" s="50">
        <f>100/4*BC66</f>
        <v>50</v>
      </c>
      <c r="BC66" s="51">
        <v>2</v>
      </c>
    </row>
    <row r="67" spans="1:55" s="73" customFormat="1" ht="12.75">
      <c r="A67" s="82" t="s">
        <v>206</v>
      </c>
      <c r="B67" s="43" t="s">
        <v>183</v>
      </c>
      <c r="C67" s="37" t="s">
        <v>184</v>
      </c>
      <c r="D67" s="37" t="s">
        <v>17</v>
      </c>
      <c r="E67" s="46">
        <f>F67*(I67+O67+U67+AA67+AG67+AM67+AS67+AY67)</f>
        <v>188.0769230769231</v>
      </c>
      <c r="F67" s="44">
        <f>IF(D67="MDR",1.3,0)+IF(D67="D12",1.19,0)+IF(D67="D14",1.13,0)+IF(D67="D16",1.08,0)+IF(D67="D19",1.04,0)+IF(D67="D20",1.02,0)+IF(D67="D35",1.1,0)+IF(D67="D50",1.16,0)+IF(D67="M12",1.13,0)+IF(D67="M14",1.08,0)+IF(D67="M16",1.05,0)+IF(D67="M19",1.01,0)+IF(D67="M20",1,0)+IF(D67="M40",1.04,0)+IF(D67="M50",1.07,0)</f>
        <v>1.3</v>
      </c>
      <c r="G67" s="45">
        <f>IF(I67&gt;0,1,0)+IF(O67&gt;0,1,0)+IF(U67&gt;0,1,0)+IF(AA67&gt;0,1,0)+IF(AG67&gt;0,1,0)+IF(AM67&gt;0,1,0)+IF(AS67&gt;0,1,0)+IF(AY67&gt;0,1,0)</f>
        <v>1</v>
      </c>
      <c r="H67" s="38">
        <f>E67/G67</f>
        <v>188.0769230769231</v>
      </c>
      <c r="I67" s="48">
        <v>0</v>
      </c>
      <c r="J67" s="38" t="s">
        <v>165</v>
      </c>
      <c r="K67" s="44" t="s">
        <v>165</v>
      </c>
      <c r="L67" s="50" t="s">
        <v>165</v>
      </c>
      <c r="M67" s="52" t="s">
        <v>165</v>
      </c>
      <c r="N67" s="38"/>
      <c r="O67" s="48">
        <v>0</v>
      </c>
      <c r="P67" s="38" t="s">
        <v>165</v>
      </c>
      <c r="Q67" s="44" t="s">
        <v>165</v>
      </c>
      <c r="R67" s="50" t="s">
        <v>165</v>
      </c>
      <c r="S67" s="52" t="s">
        <v>165</v>
      </c>
      <c r="T67" s="38"/>
      <c r="U67" s="48">
        <f>V67+X67</f>
        <v>144.67455621301775</v>
      </c>
      <c r="V67" s="38">
        <f>1200/(W67/Y67)</f>
        <v>94.67455621301775</v>
      </c>
      <c r="W67" s="44">
        <v>25.35</v>
      </c>
      <c r="X67" s="50">
        <f>100/4*Y67</f>
        <v>50</v>
      </c>
      <c r="Y67" s="52">
        <v>2</v>
      </c>
      <c r="AA67" s="48">
        <v>0</v>
      </c>
      <c r="AB67" s="38" t="s">
        <v>165</v>
      </c>
      <c r="AC67" s="44" t="s">
        <v>165</v>
      </c>
      <c r="AD67" s="50" t="s">
        <v>165</v>
      </c>
      <c r="AE67" s="52" t="s">
        <v>165</v>
      </c>
      <c r="AG67" s="48">
        <v>0</v>
      </c>
      <c r="AH67" s="38" t="s">
        <v>165</v>
      </c>
      <c r="AI67" s="44" t="s">
        <v>165</v>
      </c>
      <c r="AJ67" s="50" t="s">
        <v>165</v>
      </c>
      <c r="AK67" s="52" t="s">
        <v>165</v>
      </c>
      <c r="AL67" s="43" t="s">
        <v>183</v>
      </c>
      <c r="AM67" s="48">
        <v>0</v>
      </c>
      <c r="AN67" s="38" t="s">
        <v>165</v>
      </c>
      <c r="AO67" s="44" t="s">
        <v>165</v>
      </c>
      <c r="AP67" s="50" t="s">
        <v>165</v>
      </c>
      <c r="AQ67" s="52" t="s">
        <v>165</v>
      </c>
      <c r="AS67" s="48">
        <v>0</v>
      </c>
      <c r="AT67" s="38" t="s">
        <v>165</v>
      </c>
      <c r="AU67" s="44" t="s">
        <v>165</v>
      </c>
      <c r="AV67" s="50" t="s">
        <v>165</v>
      </c>
      <c r="AW67" s="52" t="s">
        <v>165</v>
      </c>
      <c r="AY67" s="48">
        <v>0</v>
      </c>
      <c r="AZ67" s="38" t="s">
        <v>165</v>
      </c>
      <c r="BA67" s="44" t="s">
        <v>165</v>
      </c>
      <c r="BB67" s="50" t="s">
        <v>165</v>
      </c>
      <c r="BC67" s="52" t="s">
        <v>165</v>
      </c>
    </row>
    <row r="68" spans="1:55" s="73" customFormat="1" ht="12.75">
      <c r="A68" s="82" t="s">
        <v>208</v>
      </c>
      <c r="B68" s="32" t="s">
        <v>320</v>
      </c>
      <c r="C68" s="85" t="s">
        <v>158</v>
      </c>
      <c r="D68" s="86" t="s">
        <v>17</v>
      </c>
      <c r="E68" s="46">
        <f>F68*(I68+O68+U68+AA68+AG68+AM68+AS68+AY68)</f>
        <v>179.18964915342994</v>
      </c>
      <c r="F68" s="87">
        <f>IF(D68="MDR",1.3,0)+IF(D68="D12",1.19,0)+IF(D68="D14",1.13,0)+IF(D68="D16",1.08,0)+IF(D68="D19",1.04,0)+IF(D68="D20",1.02,0)+IF(D68="D35",1.1,0)+IF(D68="D50",1.16,0)+IF(D68="M12",1.13,0)+IF(D68="M14",1.08,0)+IF(D68="M16",1.05,0)+IF(D68="M19",1.01,0)+IF(D68="M20",1,0)+IF(D68="M40",1.04,0)+IF(D68="M50",1.07,0)</f>
        <v>1.3</v>
      </c>
      <c r="G68" s="45">
        <f>IF(I68&gt;0,1,0)+IF(O68&gt;0,1,0)+IF(U68&gt;0,1,0)+IF(AA68&gt;0,1,0)+IF(AG68&gt;0,1,0)+IF(AM68&gt;0,1,0)+IF(AS68&gt;0,1,0)+IF(AY68&gt;0,1,0)</f>
        <v>1</v>
      </c>
      <c r="H68" s="38">
        <f>E68/G68</f>
        <v>179.18964915342994</v>
      </c>
      <c r="I68" s="48">
        <v>0</v>
      </c>
      <c r="J68" s="38" t="s">
        <v>165</v>
      </c>
      <c r="K68" s="44" t="s">
        <v>165</v>
      </c>
      <c r="L68" s="50" t="s">
        <v>165</v>
      </c>
      <c r="M68" s="52" t="s">
        <v>165</v>
      </c>
      <c r="N68" s="38"/>
      <c r="O68" s="48">
        <v>0</v>
      </c>
      <c r="P68" s="38" t="s">
        <v>165</v>
      </c>
      <c r="Q68" s="44" t="s">
        <v>165</v>
      </c>
      <c r="R68" s="50" t="s">
        <v>165</v>
      </c>
      <c r="S68" s="52" t="s">
        <v>165</v>
      </c>
      <c r="T68" s="27"/>
      <c r="U68" s="48">
        <v>0</v>
      </c>
      <c r="V68" s="38" t="s">
        <v>165</v>
      </c>
      <c r="W68" s="44" t="s">
        <v>165</v>
      </c>
      <c r="X68" s="50" t="s">
        <v>165</v>
      </c>
      <c r="Y68" s="52" t="s">
        <v>165</v>
      </c>
      <c r="Z68" s="38"/>
      <c r="AA68" s="48">
        <v>0</v>
      </c>
      <c r="AB68" s="38" t="s">
        <v>165</v>
      </c>
      <c r="AC68" s="44" t="s">
        <v>165</v>
      </c>
      <c r="AD68" s="50" t="s">
        <v>165</v>
      </c>
      <c r="AE68" s="52" t="s">
        <v>165</v>
      </c>
      <c r="AF68" s="27"/>
      <c r="AG68" s="48">
        <v>0</v>
      </c>
      <c r="AH68" s="38" t="s">
        <v>165</v>
      </c>
      <c r="AI68" s="44" t="s">
        <v>165</v>
      </c>
      <c r="AJ68" s="50" t="s">
        <v>165</v>
      </c>
      <c r="AK68" s="52" t="s">
        <v>165</v>
      </c>
      <c r="AL68" s="32" t="s">
        <v>320</v>
      </c>
      <c r="AM68" s="48">
        <v>0</v>
      </c>
      <c r="AN68" s="38" t="s">
        <v>165</v>
      </c>
      <c r="AO68" s="44" t="s">
        <v>165</v>
      </c>
      <c r="AP68" s="50" t="s">
        <v>165</v>
      </c>
      <c r="AQ68" s="52" t="s">
        <v>165</v>
      </c>
      <c r="AR68" s="27"/>
      <c r="AS68" s="48">
        <v>0</v>
      </c>
      <c r="AT68" s="38" t="s">
        <v>165</v>
      </c>
      <c r="AU68" s="44" t="s">
        <v>165</v>
      </c>
      <c r="AV68" s="50" t="s">
        <v>165</v>
      </c>
      <c r="AW68" s="52" t="s">
        <v>165</v>
      </c>
      <c r="AX68" s="38"/>
      <c r="AY68" s="48">
        <f>(AZ68+BB68)</f>
        <v>137.83819165648455</v>
      </c>
      <c r="AZ68" s="38">
        <f>1200/(BA68/BC68)</f>
        <v>62.83819165648455</v>
      </c>
      <c r="BA68" s="44">
        <v>57.29</v>
      </c>
      <c r="BB68" s="50">
        <f>100/4*BC68</f>
        <v>75</v>
      </c>
      <c r="BC68" s="51">
        <v>3</v>
      </c>
    </row>
    <row r="69" spans="1:55" s="73" customFormat="1" ht="12.75">
      <c r="A69" s="82" t="s">
        <v>210</v>
      </c>
      <c r="B69" s="43" t="s">
        <v>18</v>
      </c>
      <c r="C69" s="37" t="s">
        <v>19</v>
      </c>
      <c r="D69" s="37" t="s">
        <v>201</v>
      </c>
      <c r="E69" s="46">
        <f>F69*(I69+O69+U69+AA69+AG69+AM69+AS69+AY69)</f>
        <v>158.1689189189189</v>
      </c>
      <c r="F69" s="44">
        <f>IF(D69="MDR",1.3,0)+IF(D69="D12",1.19,0)+IF(D69="D14",1.13,0)+IF(D69="D16",1.08,0)+IF(D69="D19",1.04,0)+IF(D69="D20",1.02,0)+IF(D69="D35",1.1,0)+IF(D69="D50",1.16,0)+IF(D69="M12",1.13,0)+IF(D69="M14",1.08,0)+IF(D69="M16",1.05,0)+IF(D69="M19",1.01,0)+IF(D69="M20",1,0)+IF(D69="M40",1.04,0)+IF(D69="M50",1.07,0)</f>
        <v>1.19</v>
      </c>
      <c r="G69" s="45">
        <f>IF(I69&gt;0,1,0)+IF(O69&gt;0,1,0)+IF(U69&gt;0,1,0)+IF(AA69&gt;0,1,0)+IF(AG69&gt;0,1,0)+IF(AM69&gt;0,1,0)+IF(AS69&gt;0,1,0)+IF(AY69&gt;0,1,0)</f>
        <v>1</v>
      </c>
      <c r="H69" s="38">
        <f>E69/G69</f>
        <v>158.1689189189189</v>
      </c>
      <c r="I69" s="48">
        <v>0</v>
      </c>
      <c r="J69" s="38" t="s">
        <v>165</v>
      </c>
      <c r="K69" s="44" t="s">
        <v>165</v>
      </c>
      <c r="L69" s="50" t="s">
        <v>165</v>
      </c>
      <c r="M69" s="52" t="s">
        <v>165</v>
      </c>
      <c r="N69" s="38"/>
      <c r="O69" s="48">
        <v>0</v>
      </c>
      <c r="P69" s="38" t="s">
        <v>165</v>
      </c>
      <c r="Q69" s="44" t="s">
        <v>165</v>
      </c>
      <c r="R69" s="50" t="s">
        <v>165</v>
      </c>
      <c r="S69" s="52" t="s">
        <v>165</v>
      </c>
      <c r="T69" s="38"/>
      <c r="U69" s="48">
        <v>0</v>
      </c>
      <c r="V69" s="38" t="s">
        <v>165</v>
      </c>
      <c r="W69" s="44" t="s">
        <v>165</v>
      </c>
      <c r="X69" s="50" t="s">
        <v>165</v>
      </c>
      <c r="Y69" s="52" t="s">
        <v>165</v>
      </c>
      <c r="AA69" s="48">
        <v>0</v>
      </c>
      <c r="AB69" s="38" t="s">
        <v>165</v>
      </c>
      <c r="AC69" s="44" t="s">
        <v>165</v>
      </c>
      <c r="AD69" s="50" t="s">
        <v>165</v>
      </c>
      <c r="AE69" s="52" t="s">
        <v>165</v>
      </c>
      <c r="AG69" s="48">
        <v>0</v>
      </c>
      <c r="AH69" s="38" t="s">
        <v>165</v>
      </c>
      <c r="AI69" s="44" t="s">
        <v>165</v>
      </c>
      <c r="AJ69" s="50" t="s">
        <v>165</v>
      </c>
      <c r="AK69" s="52" t="s">
        <v>165</v>
      </c>
      <c r="AL69" s="43" t="s">
        <v>18</v>
      </c>
      <c r="AM69" s="48">
        <v>0</v>
      </c>
      <c r="AN69" s="38" t="s">
        <v>165</v>
      </c>
      <c r="AO69" s="44" t="s">
        <v>165</v>
      </c>
      <c r="AP69" s="50" t="s">
        <v>165</v>
      </c>
      <c r="AQ69" s="52" t="s">
        <v>165</v>
      </c>
      <c r="AS69" s="48">
        <v>0</v>
      </c>
      <c r="AT69" s="38" t="s">
        <v>165</v>
      </c>
      <c r="AU69" s="44" t="s">
        <v>165</v>
      </c>
      <c r="AV69" s="50" t="s">
        <v>165</v>
      </c>
      <c r="AW69" s="52" t="s">
        <v>165</v>
      </c>
      <c r="AY69" s="48">
        <f>(AZ69+BB69)</f>
        <v>132.9150579150579</v>
      </c>
      <c r="AZ69" s="38">
        <f>1200/(BA69/BC69)</f>
        <v>57.915057915057915</v>
      </c>
      <c r="BA69" s="44">
        <v>62.16</v>
      </c>
      <c r="BB69" s="50">
        <f>100/4*BC69</f>
        <v>75</v>
      </c>
      <c r="BC69" s="51">
        <v>3</v>
      </c>
    </row>
    <row r="70" spans="1:55" s="73" customFormat="1" ht="12.75">
      <c r="A70" s="82" t="s">
        <v>211</v>
      </c>
      <c r="B70" s="43" t="s">
        <v>267</v>
      </c>
      <c r="C70" s="84" t="s">
        <v>158</v>
      </c>
      <c r="D70" s="37" t="s">
        <v>31</v>
      </c>
      <c r="E70" s="46">
        <f>F70*(I70+O70+U70+AA70+AG70+AM70+AS70+AY70)</f>
        <v>154.97779791572273</v>
      </c>
      <c r="F70" s="44">
        <f>IF(D70="MDR",1.3,0)+IF(D70="D12",1.19,0)+IF(D70="D14",1.13,0)+IF(D70="D16",1.08,0)+IF(D70="D19",1.04,0)+IF(D70="D20",1.02,0)+IF(D70="D35",1.1,0)+IF(D70="D50",1.16,0)+IF(D70="M12",1.13,0)+IF(D70="M14",1.08,0)+IF(D70="M16",1.05,0)+IF(D70="M19",1.01,0)+IF(D70="M20",1,0)+IF(D70="M40",1.04,0)+IF(D70="M50",1.07,0)</f>
        <v>1.08</v>
      </c>
      <c r="G70" s="45">
        <f>IF(I70&gt;0,1,0)+IF(O70&gt;0,1,0)+IF(U70&gt;0,1,0)+IF(AA70&gt;0,1,0)+IF(AG70&gt;0,1,0)+IF(AM70&gt;0,1,0)+IF(AS70&gt;0,1,0)+IF(AY70&gt;0,1,0)</f>
        <v>1</v>
      </c>
      <c r="H70" s="38">
        <f>E70/G70</f>
        <v>154.97779791572273</v>
      </c>
      <c r="I70" s="48">
        <f>J70+L70</f>
        <v>143.4979610330766</v>
      </c>
      <c r="J70" s="38">
        <f>1200/(K70/M70)</f>
        <v>43.49796103307658</v>
      </c>
      <c r="K70" s="44">
        <v>110.35</v>
      </c>
      <c r="L70" s="50">
        <f>100/4*M70</f>
        <v>100</v>
      </c>
      <c r="M70" s="51">
        <v>4</v>
      </c>
      <c r="N70" s="45"/>
      <c r="O70" s="48">
        <v>0</v>
      </c>
      <c r="P70" s="38" t="s">
        <v>165</v>
      </c>
      <c r="Q70" s="44" t="s">
        <v>165</v>
      </c>
      <c r="R70" s="50" t="s">
        <v>165</v>
      </c>
      <c r="S70" s="52" t="s">
        <v>165</v>
      </c>
      <c r="T70" s="45"/>
      <c r="U70" s="48">
        <v>0</v>
      </c>
      <c r="V70" s="38" t="s">
        <v>165</v>
      </c>
      <c r="W70" s="44" t="s">
        <v>165</v>
      </c>
      <c r="X70" s="50" t="s">
        <v>165</v>
      </c>
      <c r="Y70" s="52" t="s">
        <v>165</v>
      </c>
      <c r="AA70" s="48">
        <v>0</v>
      </c>
      <c r="AB70" s="38" t="s">
        <v>165</v>
      </c>
      <c r="AC70" s="44" t="s">
        <v>165</v>
      </c>
      <c r="AD70" s="50" t="s">
        <v>165</v>
      </c>
      <c r="AE70" s="52" t="s">
        <v>165</v>
      </c>
      <c r="AG70" s="48">
        <v>0</v>
      </c>
      <c r="AH70" s="38" t="s">
        <v>165</v>
      </c>
      <c r="AI70" s="44" t="s">
        <v>165</v>
      </c>
      <c r="AJ70" s="50" t="s">
        <v>165</v>
      </c>
      <c r="AK70" s="52" t="s">
        <v>165</v>
      </c>
      <c r="AL70" s="43" t="s">
        <v>267</v>
      </c>
      <c r="AM70" s="48">
        <v>0</v>
      </c>
      <c r="AN70" s="38" t="s">
        <v>165</v>
      </c>
      <c r="AO70" s="44" t="s">
        <v>165</v>
      </c>
      <c r="AP70" s="50" t="s">
        <v>165</v>
      </c>
      <c r="AQ70" s="52" t="s">
        <v>165</v>
      </c>
      <c r="AS70" s="48">
        <v>0</v>
      </c>
      <c r="AT70" s="38" t="s">
        <v>165</v>
      </c>
      <c r="AU70" s="44" t="s">
        <v>165</v>
      </c>
      <c r="AV70" s="50" t="s">
        <v>165</v>
      </c>
      <c r="AW70" s="52" t="s">
        <v>165</v>
      </c>
      <c r="AY70" s="48">
        <v>0</v>
      </c>
      <c r="AZ70" s="38" t="s">
        <v>165</v>
      </c>
      <c r="BA70" s="44" t="s">
        <v>165</v>
      </c>
      <c r="BB70" s="50" t="s">
        <v>165</v>
      </c>
      <c r="BC70" s="52" t="s">
        <v>165</v>
      </c>
    </row>
    <row r="71" spans="1:55" s="73" customFormat="1" ht="12.75">
      <c r="A71" s="82" t="s">
        <v>216</v>
      </c>
      <c r="B71" s="43" t="s">
        <v>181</v>
      </c>
      <c r="C71" s="37" t="s">
        <v>158</v>
      </c>
      <c r="D71" s="37" t="s">
        <v>17</v>
      </c>
      <c r="E71" s="46">
        <f>F71*(I71+O71+U71+AA71+AG71+AM71+AS71+AY71)</f>
        <v>124.26470588235296</v>
      </c>
      <c r="F71" s="44">
        <f>IF(D71="MDR",1.3,0)+IF(D71="D12",1.19,0)+IF(D71="D14",1.13,0)+IF(D71="D16",1.08,0)+IF(D71="D19",1.04,0)+IF(D71="D20",1.02,0)+IF(D71="D35",1.1,0)+IF(D71="D50",1.16,0)+IF(D71="M12",1.13,0)+IF(D71="M14",1.08,0)+IF(D71="M16",1.05,0)+IF(D71="M19",1.01,0)+IF(D71="M20",1,0)+IF(D71="M40",1.04,0)+IF(D71="M50",1.07,0)</f>
        <v>1.3</v>
      </c>
      <c r="G71" s="45">
        <f>IF(I71&gt;0,1,0)+IF(O71&gt;0,1,0)+IF(U71&gt;0,1,0)+IF(AA71&gt;0,1,0)+IF(AG71&gt;0,1,0)+IF(AM71&gt;0,1,0)+IF(AS71&gt;0,1,0)+IF(AY71&gt;0,1,0)</f>
        <v>1</v>
      </c>
      <c r="H71" s="38">
        <f>E71/G71</f>
        <v>124.26470588235296</v>
      </c>
      <c r="I71" s="48">
        <v>0</v>
      </c>
      <c r="J71" s="38" t="s">
        <v>165</v>
      </c>
      <c r="K71" s="44" t="s">
        <v>165</v>
      </c>
      <c r="L71" s="50" t="s">
        <v>165</v>
      </c>
      <c r="M71" s="52" t="s">
        <v>165</v>
      </c>
      <c r="N71" s="38"/>
      <c r="O71" s="48">
        <v>0</v>
      </c>
      <c r="P71" s="38" t="s">
        <v>165</v>
      </c>
      <c r="Q71" s="44" t="s">
        <v>165</v>
      </c>
      <c r="R71" s="50" t="s">
        <v>165</v>
      </c>
      <c r="S71" s="52" t="s">
        <v>165</v>
      </c>
      <c r="T71" s="38"/>
      <c r="U71" s="48">
        <v>0</v>
      </c>
      <c r="V71" s="38" t="s">
        <v>165</v>
      </c>
      <c r="W71" s="44" t="s">
        <v>165</v>
      </c>
      <c r="X71" s="50" t="s">
        <v>165</v>
      </c>
      <c r="Y71" s="52" t="s">
        <v>165</v>
      </c>
      <c r="AA71" s="48">
        <v>0</v>
      </c>
      <c r="AB71" s="38" t="s">
        <v>165</v>
      </c>
      <c r="AC71" s="44" t="s">
        <v>165</v>
      </c>
      <c r="AD71" s="50" t="s">
        <v>165</v>
      </c>
      <c r="AE71" s="52" t="s">
        <v>165</v>
      </c>
      <c r="AG71" s="48">
        <v>0</v>
      </c>
      <c r="AH71" s="38" t="s">
        <v>165</v>
      </c>
      <c r="AI71" s="44" t="s">
        <v>165</v>
      </c>
      <c r="AJ71" s="50" t="s">
        <v>165</v>
      </c>
      <c r="AK71" s="52" t="s">
        <v>165</v>
      </c>
      <c r="AL71" s="43" t="s">
        <v>181</v>
      </c>
      <c r="AM71" s="48">
        <v>0</v>
      </c>
      <c r="AN71" s="38" t="s">
        <v>165</v>
      </c>
      <c r="AO71" s="44" t="s">
        <v>165</v>
      </c>
      <c r="AP71" s="50" t="s">
        <v>165</v>
      </c>
      <c r="AQ71" s="52" t="s">
        <v>165</v>
      </c>
      <c r="AS71" s="48">
        <v>0</v>
      </c>
      <c r="AT71" s="38" t="s">
        <v>165</v>
      </c>
      <c r="AU71" s="44" t="s">
        <v>165</v>
      </c>
      <c r="AV71" s="50" t="s">
        <v>165</v>
      </c>
      <c r="AW71" s="52" t="s">
        <v>165</v>
      </c>
      <c r="AY71" s="48">
        <f>(AZ71+BB71)</f>
        <v>95.58823529411765</v>
      </c>
      <c r="AZ71" s="38">
        <f>1200/(BA71/BC71)</f>
        <v>70.58823529411765</v>
      </c>
      <c r="BA71" s="44">
        <v>17</v>
      </c>
      <c r="BB71" s="50">
        <f>100/4*BC71</f>
        <v>25</v>
      </c>
      <c r="BC71" s="51">
        <v>1</v>
      </c>
    </row>
    <row r="72" spans="1:55" s="73" customFormat="1" ht="12.75">
      <c r="A72" s="82" t="s">
        <v>218</v>
      </c>
      <c r="B72" s="32" t="s">
        <v>322</v>
      </c>
      <c r="C72" s="85" t="s">
        <v>158</v>
      </c>
      <c r="D72" s="86" t="s">
        <v>17</v>
      </c>
      <c r="E72" s="46">
        <f>F72*(I72+O72+U72+AA72+AG72+AM72+AS72+AY72)</f>
        <v>95.89108910891089</v>
      </c>
      <c r="F72" s="87">
        <f>IF(D72="MDR",1.3,0)+IF(D72="D12",1.19,0)+IF(D72="D14",1.13,0)+IF(D72="D16",1.08,0)+IF(D72="D19",1.04,0)+IF(D72="D20",1.02,0)+IF(D72="D35",1.1,0)+IF(D72="D50",1.16,0)+IF(D72="M12",1.13,0)+IF(D72="M14",1.08,0)+IF(D72="M16",1.05,0)+IF(D72="M19",1.01,0)+IF(D72="M20",1,0)+IF(D72="M40",1.04,0)+IF(D72="M50",1.07,0)</f>
        <v>1.3</v>
      </c>
      <c r="G72" s="45">
        <f>IF(I72&gt;0,1,0)+IF(O72&gt;0,1,0)+IF(U72&gt;0,1,0)+IF(AA72&gt;0,1,0)+IF(AG72&gt;0,1,0)+IF(AM72&gt;0,1,0)+IF(AS72&gt;0,1,0)+IF(AY72&gt;0,1,0)</f>
        <v>1</v>
      </c>
      <c r="H72" s="38">
        <f>E72/G72</f>
        <v>95.89108910891089</v>
      </c>
      <c r="I72" s="48">
        <v>0</v>
      </c>
      <c r="J72" s="38" t="s">
        <v>165</v>
      </c>
      <c r="K72" s="44" t="s">
        <v>165</v>
      </c>
      <c r="L72" s="50" t="s">
        <v>165</v>
      </c>
      <c r="M72" s="52" t="s">
        <v>165</v>
      </c>
      <c r="N72" s="38"/>
      <c r="O72" s="48">
        <v>0</v>
      </c>
      <c r="P72" s="38" t="s">
        <v>165</v>
      </c>
      <c r="Q72" s="44" t="s">
        <v>165</v>
      </c>
      <c r="R72" s="50" t="s">
        <v>165</v>
      </c>
      <c r="S72" s="52" t="s">
        <v>165</v>
      </c>
      <c r="T72" s="27"/>
      <c r="U72" s="48">
        <v>0</v>
      </c>
      <c r="V72" s="38" t="s">
        <v>165</v>
      </c>
      <c r="W72" s="44" t="s">
        <v>165</v>
      </c>
      <c r="X72" s="50" t="s">
        <v>165</v>
      </c>
      <c r="Y72" s="52" t="s">
        <v>165</v>
      </c>
      <c r="Z72" s="38"/>
      <c r="AA72" s="48">
        <v>0</v>
      </c>
      <c r="AB72" s="38" t="s">
        <v>165</v>
      </c>
      <c r="AC72" s="44" t="s">
        <v>165</v>
      </c>
      <c r="AD72" s="50" t="s">
        <v>165</v>
      </c>
      <c r="AE72" s="52" t="s">
        <v>165</v>
      </c>
      <c r="AF72" s="27"/>
      <c r="AG72" s="48">
        <v>0</v>
      </c>
      <c r="AH72" s="38" t="s">
        <v>165</v>
      </c>
      <c r="AI72" s="44" t="s">
        <v>165</v>
      </c>
      <c r="AJ72" s="50" t="s">
        <v>165</v>
      </c>
      <c r="AK72" s="52" t="s">
        <v>165</v>
      </c>
      <c r="AL72" s="32" t="s">
        <v>322</v>
      </c>
      <c r="AM72" s="48">
        <v>0</v>
      </c>
      <c r="AN72" s="38" t="s">
        <v>165</v>
      </c>
      <c r="AO72" s="44" t="s">
        <v>165</v>
      </c>
      <c r="AP72" s="50" t="s">
        <v>165</v>
      </c>
      <c r="AQ72" s="52" t="s">
        <v>165</v>
      </c>
      <c r="AR72" s="27"/>
      <c r="AS72" s="48">
        <v>0</v>
      </c>
      <c r="AT72" s="38" t="s">
        <v>165</v>
      </c>
      <c r="AU72" s="44" t="s">
        <v>165</v>
      </c>
      <c r="AV72" s="50" t="s">
        <v>165</v>
      </c>
      <c r="AW72" s="52" t="s">
        <v>165</v>
      </c>
      <c r="AX72" s="34"/>
      <c r="AY72" s="48">
        <f>(AZ72+BB72)</f>
        <v>73.76237623762376</v>
      </c>
      <c r="AZ72" s="38">
        <f>1200/(BA72/BC72)</f>
        <v>23.762376237623762</v>
      </c>
      <c r="BA72" s="44">
        <v>101</v>
      </c>
      <c r="BB72" s="50">
        <f>100/4*BC72</f>
        <v>50</v>
      </c>
      <c r="BC72" s="51">
        <v>2</v>
      </c>
    </row>
    <row r="73" spans="1:55" s="73" customFormat="1" ht="12.75">
      <c r="A73" s="82" t="s">
        <v>220</v>
      </c>
      <c r="B73" s="43" t="s">
        <v>157</v>
      </c>
      <c r="C73" s="37" t="s">
        <v>158</v>
      </c>
      <c r="D73" s="37" t="s">
        <v>17</v>
      </c>
      <c r="E73" s="46">
        <f>F73*(I73+O73+U73+AA73+AG73+AM73+AS73+AY73)</f>
        <v>0</v>
      </c>
      <c r="F73" s="44">
        <f>IF(D73="MDR",1.3,0)+IF(D73="D12",1.19,0)+IF(D73="D14",1.13,0)+IF(D73="D16",1.08,0)+IF(D73="D19",1.04,0)+IF(D73="D20",1.02,0)+IF(D73="D35",1.1,0)+IF(D73="D50",1.16,0)+IF(D73="M12",1.13,0)+IF(D73="M14",1.08,0)+IF(D73="M16",1.05,0)+IF(D73="M19",1.01,0)+IF(D73="M20",1,0)+IF(D73="M40",1.04,0)+IF(D73="M50",1.07,0)</f>
        <v>1.3</v>
      </c>
      <c r="G73" s="45">
        <f>IF(I73&gt;0,1,0)+IF(O73&gt;0,1,0)+IF(U73&gt;0,1,0)+IF(AA73&gt;0,1,0)+IF(AG73&gt;0,1,0)+IF(AM73&gt;0,1,0)+IF(AS73&gt;0,1,0)+IF(AY73&gt;0,1,0)</f>
        <v>0</v>
      </c>
      <c r="H73" s="38" t="e">
        <f>E73/G73</f>
        <v>#DIV/0!</v>
      </c>
      <c r="I73" s="48">
        <v>0</v>
      </c>
      <c r="J73" s="38" t="s">
        <v>165</v>
      </c>
      <c r="K73" s="44" t="s">
        <v>165</v>
      </c>
      <c r="L73" s="50" t="s">
        <v>165</v>
      </c>
      <c r="M73" s="52" t="s">
        <v>165</v>
      </c>
      <c r="N73" s="38"/>
      <c r="O73" s="48">
        <v>0</v>
      </c>
      <c r="P73" s="38" t="s">
        <v>165</v>
      </c>
      <c r="Q73" s="44" t="s">
        <v>165</v>
      </c>
      <c r="R73" s="50" t="s">
        <v>165</v>
      </c>
      <c r="S73" s="52" t="s">
        <v>165</v>
      </c>
      <c r="T73" s="38"/>
      <c r="U73" s="48">
        <v>0</v>
      </c>
      <c r="V73" s="38" t="s">
        <v>165</v>
      </c>
      <c r="W73" s="44" t="s">
        <v>165</v>
      </c>
      <c r="X73" s="50" t="s">
        <v>165</v>
      </c>
      <c r="Y73" s="52" t="s">
        <v>165</v>
      </c>
      <c r="AA73" s="48">
        <v>0</v>
      </c>
      <c r="AB73" s="38" t="s">
        <v>165</v>
      </c>
      <c r="AC73" s="44" t="s">
        <v>165</v>
      </c>
      <c r="AD73" s="50" t="s">
        <v>165</v>
      </c>
      <c r="AE73" s="52" t="s">
        <v>165</v>
      </c>
      <c r="AG73" s="48">
        <v>0</v>
      </c>
      <c r="AH73" s="38" t="s">
        <v>165</v>
      </c>
      <c r="AI73" s="44" t="s">
        <v>165</v>
      </c>
      <c r="AJ73" s="50" t="s">
        <v>165</v>
      </c>
      <c r="AK73" s="52" t="s">
        <v>165</v>
      </c>
      <c r="AL73" s="43" t="s">
        <v>157</v>
      </c>
      <c r="AM73" s="48">
        <v>0</v>
      </c>
      <c r="AN73" s="38" t="s">
        <v>165</v>
      </c>
      <c r="AO73" s="44" t="s">
        <v>165</v>
      </c>
      <c r="AP73" s="50" t="s">
        <v>165</v>
      </c>
      <c r="AQ73" s="52" t="s">
        <v>165</v>
      </c>
      <c r="AS73" s="48">
        <v>0</v>
      </c>
      <c r="AT73" s="38" t="s">
        <v>165</v>
      </c>
      <c r="AU73" s="44" t="s">
        <v>165</v>
      </c>
      <c r="AV73" s="50" t="s">
        <v>165</v>
      </c>
      <c r="AW73" s="52" t="s">
        <v>165</v>
      </c>
      <c r="AY73" s="48">
        <v>0</v>
      </c>
      <c r="AZ73" s="38" t="s">
        <v>165</v>
      </c>
      <c r="BA73" s="44" t="s">
        <v>165</v>
      </c>
      <c r="BB73" s="50" t="s">
        <v>165</v>
      </c>
      <c r="BC73" s="52" t="s">
        <v>165</v>
      </c>
    </row>
    <row r="74" spans="1:55" s="73" customFormat="1" ht="12.75">
      <c r="A74" s="82" t="s">
        <v>223</v>
      </c>
      <c r="B74" s="43" t="s">
        <v>250</v>
      </c>
      <c r="C74" s="37" t="s">
        <v>251</v>
      </c>
      <c r="D74" s="37" t="s">
        <v>17</v>
      </c>
      <c r="E74" s="46">
        <f>F74*(I74+O74+U74+AA74+AG74+AM74+AS74+AY74)</f>
        <v>0</v>
      </c>
      <c r="F74" s="44">
        <f>IF(D74="MDR",1.3,0)+IF(D74="D12",1.19,0)+IF(D74="D14",1.13,0)+IF(D74="D16",1.08,0)+IF(D74="D19",1.04,0)+IF(D74="D20",1.02,0)+IF(D74="D35",1.1,0)+IF(D74="D50",1.16,0)+IF(D74="M12",1.13,0)+IF(D74="M14",1.08,0)+IF(D74="M16",1.05,0)+IF(D74="M19",1.01,0)+IF(D74="M20",1,0)+IF(D74="M40",1.04,0)+IF(D74="M50",1.07,0)</f>
        <v>1.3</v>
      </c>
      <c r="G74" s="45">
        <f>IF(I74&gt;0,1,0)+IF(O74&gt;0,1,0)+IF(U74&gt;0,1,0)+IF(AA74&gt;0,1,0)+IF(AG74&gt;0,1,0)+IF(AM74&gt;0,1,0)+IF(AS74&gt;0,1,0)+IF(AY74&gt;0,1,0)</f>
        <v>0</v>
      </c>
      <c r="H74" s="38" t="e">
        <f>E74/G74</f>
        <v>#DIV/0!</v>
      </c>
      <c r="I74" s="48">
        <v>0</v>
      </c>
      <c r="J74" s="38" t="s">
        <v>165</v>
      </c>
      <c r="K74" s="44" t="s">
        <v>165</v>
      </c>
      <c r="L74" s="50" t="s">
        <v>165</v>
      </c>
      <c r="M74" s="52" t="s">
        <v>165</v>
      </c>
      <c r="N74" s="38"/>
      <c r="O74" s="48">
        <v>0</v>
      </c>
      <c r="P74" s="38" t="s">
        <v>165</v>
      </c>
      <c r="Q74" s="44" t="s">
        <v>165</v>
      </c>
      <c r="R74" s="50" t="s">
        <v>165</v>
      </c>
      <c r="S74" s="52" t="s">
        <v>165</v>
      </c>
      <c r="T74" s="38"/>
      <c r="U74" s="48">
        <v>0</v>
      </c>
      <c r="V74" s="38" t="s">
        <v>165</v>
      </c>
      <c r="W74" s="44" t="s">
        <v>165</v>
      </c>
      <c r="X74" s="50" t="s">
        <v>165</v>
      </c>
      <c r="Y74" s="52" t="s">
        <v>165</v>
      </c>
      <c r="AA74" s="48">
        <v>0</v>
      </c>
      <c r="AB74" s="38" t="s">
        <v>165</v>
      </c>
      <c r="AC74" s="44" t="s">
        <v>165</v>
      </c>
      <c r="AD74" s="50" t="s">
        <v>165</v>
      </c>
      <c r="AE74" s="52" t="s">
        <v>165</v>
      </c>
      <c r="AG74" s="48">
        <v>0</v>
      </c>
      <c r="AH74" s="38" t="s">
        <v>165</v>
      </c>
      <c r="AI74" s="44" t="s">
        <v>165</v>
      </c>
      <c r="AJ74" s="50" t="s">
        <v>165</v>
      </c>
      <c r="AK74" s="52" t="s">
        <v>165</v>
      </c>
      <c r="AL74" s="43" t="s">
        <v>250</v>
      </c>
      <c r="AM74" s="48">
        <v>0</v>
      </c>
      <c r="AN74" s="38" t="s">
        <v>165</v>
      </c>
      <c r="AO74" s="44" t="s">
        <v>165</v>
      </c>
      <c r="AP74" s="50" t="s">
        <v>165</v>
      </c>
      <c r="AQ74" s="52" t="s">
        <v>165</v>
      </c>
      <c r="AS74" s="48">
        <v>0</v>
      </c>
      <c r="AT74" s="38" t="s">
        <v>165</v>
      </c>
      <c r="AU74" s="44" t="s">
        <v>165</v>
      </c>
      <c r="AV74" s="50" t="s">
        <v>165</v>
      </c>
      <c r="AW74" s="52" t="s">
        <v>165</v>
      </c>
      <c r="AY74" s="48">
        <v>0</v>
      </c>
      <c r="AZ74" s="38" t="s">
        <v>165</v>
      </c>
      <c r="BA74" s="44" t="s">
        <v>165</v>
      </c>
      <c r="BB74" s="50" t="s">
        <v>165</v>
      </c>
      <c r="BC74" s="52" t="s">
        <v>165</v>
      </c>
    </row>
    <row r="75" spans="1:55" s="73" customFormat="1" ht="12.75">
      <c r="A75" s="82" t="s">
        <v>225</v>
      </c>
      <c r="B75" s="43" t="s">
        <v>252</v>
      </c>
      <c r="C75" s="37" t="s">
        <v>253</v>
      </c>
      <c r="D75" s="37" t="s">
        <v>17</v>
      </c>
      <c r="E75" s="46">
        <f>F75*(I75+O75+U75+AA75+AG75+AM75+AS75+AY75)</f>
        <v>0</v>
      </c>
      <c r="F75" s="44">
        <f>IF(D75="MDR",1.3,0)+IF(D75="D12",1.19,0)+IF(D75="D14",1.13,0)+IF(D75="D16",1.08,0)+IF(D75="D19",1.04,0)+IF(D75="D20",1.02,0)+IF(D75="D35",1.1,0)+IF(D75="D50",1.16,0)+IF(D75="M12",1.13,0)+IF(D75="M14",1.08,0)+IF(D75="M16",1.05,0)+IF(D75="M19",1.01,0)+IF(D75="M20",1,0)+IF(D75="M40",1.04,0)+IF(D75="M50",1.07,0)</f>
        <v>1.3</v>
      </c>
      <c r="G75" s="45">
        <f>IF(I75&gt;0,1,0)+IF(O75&gt;0,1,0)+IF(U75&gt;0,1,0)+IF(AA75&gt;0,1,0)+IF(AG75&gt;0,1,0)+IF(AM75&gt;0,1,0)+IF(AS75&gt;0,1,0)+IF(AY75&gt;0,1,0)</f>
        <v>0</v>
      </c>
      <c r="H75" s="38" t="e">
        <f>E75/G75</f>
        <v>#DIV/0!</v>
      </c>
      <c r="I75" s="48">
        <v>0</v>
      </c>
      <c r="J75" s="38" t="s">
        <v>165</v>
      </c>
      <c r="K75" s="44" t="s">
        <v>165</v>
      </c>
      <c r="L75" s="50" t="s">
        <v>165</v>
      </c>
      <c r="M75" s="52" t="s">
        <v>165</v>
      </c>
      <c r="N75" s="38"/>
      <c r="O75" s="48">
        <v>0</v>
      </c>
      <c r="P75" s="38" t="s">
        <v>165</v>
      </c>
      <c r="Q75" s="44" t="s">
        <v>165</v>
      </c>
      <c r="R75" s="50" t="s">
        <v>165</v>
      </c>
      <c r="S75" s="52" t="s">
        <v>165</v>
      </c>
      <c r="T75" s="38"/>
      <c r="U75" s="48">
        <v>0</v>
      </c>
      <c r="V75" s="38" t="s">
        <v>165</v>
      </c>
      <c r="W75" s="44" t="s">
        <v>165</v>
      </c>
      <c r="X75" s="50" t="s">
        <v>165</v>
      </c>
      <c r="Y75" s="52" t="s">
        <v>165</v>
      </c>
      <c r="AA75" s="48">
        <v>0</v>
      </c>
      <c r="AB75" s="38" t="s">
        <v>165</v>
      </c>
      <c r="AC75" s="44" t="s">
        <v>165</v>
      </c>
      <c r="AD75" s="50" t="s">
        <v>165</v>
      </c>
      <c r="AE75" s="52" t="s">
        <v>165</v>
      </c>
      <c r="AG75" s="48">
        <v>0</v>
      </c>
      <c r="AH75" s="38" t="s">
        <v>165</v>
      </c>
      <c r="AI75" s="44" t="s">
        <v>165</v>
      </c>
      <c r="AJ75" s="50" t="s">
        <v>165</v>
      </c>
      <c r="AK75" s="52" t="s">
        <v>165</v>
      </c>
      <c r="AL75" s="43" t="s">
        <v>252</v>
      </c>
      <c r="AM75" s="48">
        <v>0</v>
      </c>
      <c r="AN75" s="38" t="s">
        <v>165</v>
      </c>
      <c r="AO75" s="44" t="s">
        <v>165</v>
      </c>
      <c r="AP75" s="50" t="s">
        <v>165</v>
      </c>
      <c r="AQ75" s="52" t="s">
        <v>165</v>
      </c>
      <c r="AS75" s="48">
        <v>0</v>
      </c>
      <c r="AT75" s="38" t="s">
        <v>165</v>
      </c>
      <c r="AU75" s="44" t="s">
        <v>165</v>
      </c>
      <c r="AV75" s="50" t="s">
        <v>165</v>
      </c>
      <c r="AW75" s="52" t="s">
        <v>165</v>
      </c>
      <c r="AY75" s="48">
        <v>0</v>
      </c>
      <c r="AZ75" s="38" t="s">
        <v>165</v>
      </c>
      <c r="BA75" s="44" t="s">
        <v>165</v>
      </c>
      <c r="BB75" s="50" t="s">
        <v>165</v>
      </c>
      <c r="BC75" s="52" t="s">
        <v>165</v>
      </c>
    </row>
    <row r="76" spans="1:55" s="73" customFormat="1" ht="12.75">
      <c r="A76" s="82" t="s">
        <v>227</v>
      </c>
      <c r="B76" s="43" t="s">
        <v>254</v>
      </c>
      <c r="C76" s="37" t="s">
        <v>256</v>
      </c>
      <c r="D76" s="37" t="s">
        <v>17</v>
      </c>
      <c r="E76" s="46">
        <f>F76*(I76+O76+U76+AA76+AG76+AM76+AS76+AY76)</f>
        <v>0</v>
      </c>
      <c r="F76" s="44">
        <f>IF(D76="MDR",1.3,0)+IF(D76="D12",1.19,0)+IF(D76="D14",1.13,0)+IF(D76="D16",1.08,0)+IF(D76="D19",1.04,0)+IF(D76="D20",1.02,0)+IF(D76="D35",1.1,0)+IF(D76="D50",1.16,0)+IF(D76="M12",1.13,0)+IF(D76="M14",1.08,0)+IF(D76="M16",1.05,0)+IF(D76="M19",1.01,0)+IF(D76="M20",1,0)+IF(D76="M40",1.04,0)+IF(D76="M50",1.07,0)</f>
        <v>1.3</v>
      </c>
      <c r="G76" s="45">
        <f>IF(I76&gt;0,1,0)+IF(O76&gt;0,1,0)+IF(U76&gt;0,1,0)+IF(AA76&gt;0,1,0)+IF(AG76&gt;0,1,0)+IF(AM76&gt;0,1,0)+IF(AS76&gt;0,1,0)+IF(AY76&gt;0,1,0)</f>
        <v>0</v>
      </c>
      <c r="H76" s="38" t="e">
        <f>E76/G76</f>
        <v>#DIV/0!</v>
      </c>
      <c r="I76" s="48">
        <v>0</v>
      </c>
      <c r="J76" s="38" t="s">
        <v>165</v>
      </c>
      <c r="K76" s="44" t="s">
        <v>165</v>
      </c>
      <c r="L76" s="50" t="s">
        <v>165</v>
      </c>
      <c r="M76" s="52" t="s">
        <v>165</v>
      </c>
      <c r="N76" s="38"/>
      <c r="O76" s="48">
        <v>0</v>
      </c>
      <c r="P76" s="38" t="s">
        <v>165</v>
      </c>
      <c r="Q76" s="44" t="s">
        <v>165</v>
      </c>
      <c r="R76" s="50" t="s">
        <v>165</v>
      </c>
      <c r="S76" s="52" t="s">
        <v>165</v>
      </c>
      <c r="T76" s="38"/>
      <c r="U76" s="48">
        <v>0</v>
      </c>
      <c r="V76" s="38" t="s">
        <v>165</v>
      </c>
      <c r="W76" s="44" t="s">
        <v>165</v>
      </c>
      <c r="X76" s="50" t="s">
        <v>165</v>
      </c>
      <c r="Y76" s="52" t="s">
        <v>165</v>
      </c>
      <c r="AA76" s="48">
        <v>0</v>
      </c>
      <c r="AB76" s="38" t="s">
        <v>165</v>
      </c>
      <c r="AC76" s="44" t="s">
        <v>165</v>
      </c>
      <c r="AD76" s="50" t="s">
        <v>165</v>
      </c>
      <c r="AE76" s="52" t="s">
        <v>165</v>
      </c>
      <c r="AG76" s="48">
        <v>0</v>
      </c>
      <c r="AH76" s="38" t="s">
        <v>165</v>
      </c>
      <c r="AI76" s="44" t="s">
        <v>165</v>
      </c>
      <c r="AJ76" s="50" t="s">
        <v>165</v>
      </c>
      <c r="AK76" s="52" t="s">
        <v>165</v>
      </c>
      <c r="AL76" s="43" t="s">
        <v>254</v>
      </c>
      <c r="AM76" s="48">
        <v>0</v>
      </c>
      <c r="AN76" s="38" t="s">
        <v>165</v>
      </c>
      <c r="AO76" s="44" t="s">
        <v>165</v>
      </c>
      <c r="AP76" s="50" t="s">
        <v>165</v>
      </c>
      <c r="AQ76" s="52" t="s">
        <v>165</v>
      </c>
      <c r="AS76" s="48">
        <v>0</v>
      </c>
      <c r="AT76" s="38" t="s">
        <v>165</v>
      </c>
      <c r="AU76" s="44" t="s">
        <v>165</v>
      </c>
      <c r="AV76" s="50" t="s">
        <v>165</v>
      </c>
      <c r="AW76" s="52" t="s">
        <v>165</v>
      </c>
      <c r="AY76" s="48">
        <v>0</v>
      </c>
      <c r="AZ76" s="38" t="s">
        <v>165</v>
      </c>
      <c r="BA76" s="44" t="s">
        <v>165</v>
      </c>
      <c r="BB76" s="50" t="s">
        <v>165</v>
      </c>
      <c r="BC76" s="52" t="s">
        <v>165</v>
      </c>
    </row>
    <row r="77" spans="1:55" s="73" customFormat="1" ht="12.75">
      <c r="A77" s="82" t="s">
        <v>228</v>
      </c>
      <c r="B77" s="43" t="s">
        <v>11</v>
      </c>
      <c r="C77" s="37" t="s">
        <v>12</v>
      </c>
      <c r="D77" s="37" t="s">
        <v>10</v>
      </c>
      <c r="E77" s="46">
        <f>F77*(I77+O77+U77+AA77+AG77+AM77+AS77+AY77)</f>
        <v>0</v>
      </c>
      <c r="F77" s="44">
        <f>IF(D77="MDR",1.3,0)+IF(D77="D12",1.19,0)+IF(D77="D14",1.13,0)+IF(D77="D16",1.08,0)+IF(D77="D19",1.04,0)+IF(D77="D20",1.02,0)+IF(D77="D35",1.1,0)+IF(D77="D50",1.16,0)+IF(D77="M12",1.13,0)+IF(D77="M14",1.08,0)+IF(D77="M16",1.05,0)+IF(D77="M19",1.01,0)+IF(D77="M20",1,0)+IF(D77="M40",1.04,0)+IF(D77="M50",1.07,0)</f>
        <v>1.04</v>
      </c>
      <c r="G77" s="45">
        <f>IF(I77&gt;0,1,0)+IF(O77&gt;0,1,0)+IF(U77&gt;0,1,0)+IF(AA77&gt;0,1,0)+IF(AG77&gt;0,1,0)+IF(AM77&gt;0,1,0)+IF(AS77&gt;0,1,0)+IF(AY77&gt;0,1,0)</f>
        <v>0</v>
      </c>
      <c r="H77" s="38" t="e">
        <f>E77/G77</f>
        <v>#DIV/0!</v>
      </c>
      <c r="I77" s="48">
        <v>0</v>
      </c>
      <c r="J77" s="38" t="s">
        <v>165</v>
      </c>
      <c r="K77" s="44" t="s">
        <v>165</v>
      </c>
      <c r="L77" s="50" t="s">
        <v>165</v>
      </c>
      <c r="M77" s="52" t="s">
        <v>165</v>
      </c>
      <c r="N77" s="45"/>
      <c r="O77" s="48">
        <v>0</v>
      </c>
      <c r="P77" s="38" t="s">
        <v>165</v>
      </c>
      <c r="Q77" s="44" t="s">
        <v>165</v>
      </c>
      <c r="R77" s="50" t="s">
        <v>165</v>
      </c>
      <c r="S77" s="52" t="s">
        <v>165</v>
      </c>
      <c r="T77" s="38"/>
      <c r="U77" s="48">
        <v>0</v>
      </c>
      <c r="V77" s="38" t="s">
        <v>165</v>
      </c>
      <c r="W77" s="44" t="s">
        <v>165</v>
      </c>
      <c r="X77" s="50" t="s">
        <v>165</v>
      </c>
      <c r="Y77" s="52" t="s">
        <v>165</v>
      </c>
      <c r="AA77" s="48">
        <v>0</v>
      </c>
      <c r="AB77" s="38" t="s">
        <v>165</v>
      </c>
      <c r="AC77" s="44" t="s">
        <v>165</v>
      </c>
      <c r="AD77" s="50" t="s">
        <v>165</v>
      </c>
      <c r="AE77" s="52" t="s">
        <v>165</v>
      </c>
      <c r="AG77" s="48">
        <v>0</v>
      </c>
      <c r="AH77" s="38" t="s">
        <v>165</v>
      </c>
      <c r="AI77" s="44" t="s">
        <v>165</v>
      </c>
      <c r="AJ77" s="50" t="s">
        <v>165</v>
      </c>
      <c r="AK77" s="52" t="s">
        <v>165</v>
      </c>
      <c r="AL77" s="43" t="s">
        <v>11</v>
      </c>
      <c r="AM77" s="48">
        <v>0</v>
      </c>
      <c r="AN77" s="38" t="s">
        <v>165</v>
      </c>
      <c r="AO77" s="44" t="s">
        <v>165</v>
      </c>
      <c r="AP77" s="50" t="s">
        <v>165</v>
      </c>
      <c r="AQ77" s="52" t="s">
        <v>165</v>
      </c>
      <c r="AS77" s="48">
        <v>0</v>
      </c>
      <c r="AT77" s="38" t="s">
        <v>165</v>
      </c>
      <c r="AU77" s="44" t="s">
        <v>165</v>
      </c>
      <c r="AV77" s="50" t="s">
        <v>165</v>
      </c>
      <c r="AW77" s="52" t="s">
        <v>165</v>
      </c>
      <c r="AY77" s="48">
        <v>0</v>
      </c>
      <c r="AZ77" s="38" t="s">
        <v>165</v>
      </c>
      <c r="BA77" s="44" t="s">
        <v>165</v>
      </c>
      <c r="BB77" s="50" t="s">
        <v>165</v>
      </c>
      <c r="BC77" s="52" t="s">
        <v>165</v>
      </c>
    </row>
    <row r="78" spans="1:55" s="73" customFormat="1" ht="12.75">
      <c r="A78" s="82" t="s">
        <v>317</v>
      </c>
      <c r="B78" s="92" t="s">
        <v>108</v>
      </c>
      <c r="C78" s="93" t="s">
        <v>107</v>
      </c>
      <c r="D78" s="93" t="s">
        <v>109</v>
      </c>
      <c r="E78" s="94">
        <f>F78*(I78+O78+U78+AA78+AG78+AM78+AS78+AY78)</f>
        <v>0</v>
      </c>
      <c r="F78" s="95">
        <f>IF(D78="MDR",1.3,0)+IF(D78="D12",1.19,0)+IF(D78="D14",1.13,0)+IF(D78="D16",1.08,0)+IF(D78="D19",1.04,0)+IF(D78="D20",1.02,0)+IF(D78="D35",1.1,0)+IF(D78="D50",1.16,0)+IF(D78="M12",1.13,0)+IF(D78="M14",1.08,0)+IF(D78="M16",1.05,0)+IF(D78="M19",1.01,0)+IF(D78="M20",1,0)+IF(D78="M40",1.04,0)+IF(D78="M50",1.07,0)</f>
        <v>1</v>
      </c>
      <c r="G78" s="96">
        <f>IF(I78&gt;0,1,0)+IF(O78&gt;0,1,0)+IF(U78&gt;0,1,0)+IF(AA78&gt;0,1,0)+IF(AG78&gt;0,1,0)+IF(AM78&gt;0,1,0)+IF(AS78&gt;0,1,0)+IF(AY78&gt;0,1,0)</f>
        <v>0</v>
      </c>
      <c r="H78" s="97" t="e">
        <f>E78/G78</f>
        <v>#DIV/0!</v>
      </c>
      <c r="I78" s="98">
        <v>0</v>
      </c>
      <c r="J78" s="97" t="s">
        <v>165</v>
      </c>
      <c r="K78" s="95" t="s">
        <v>165</v>
      </c>
      <c r="L78" s="99" t="s">
        <v>165</v>
      </c>
      <c r="M78" s="100" t="s">
        <v>165</v>
      </c>
      <c r="N78" s="96"/>
      <c r="O78" s="98">
        <v>0</v>
      </c>
      <c r="P78" s="97" t="s">
        <v>165</v>
      </c>
      <c r="Q78" s="95" t="s">
        <v>165</v>
      </c>
      <c r="R78" s="99" t="s">
        <v>165</v>
      </c>
      <c r="S78" s="100" t="s">
        <v>165</v>
      </c>
      <c r="T78" s="97"/>
      <c r="U78" s="98">
        <v>0</v>
      </c>
      <c r="V78" s="97" t="s">
        <v>165</v>
      </c>
      <c r="W78" s="95" t="s">
        <v>165</v>
      </c>
      <c r="X78" s="99" t="s">
        <v>165</v>
      </c>
      <c r="Y78" s="100" t="s">
        <v>165</v>
      </c>
      <c r="Z78" s="101"/>
      <c r="AA78" s="98">
        <v>0</v>
      </c>
      <c r="AB78" s="97" t="s">
        <v>165</v>
      </c>
      <c r="AC78" s="95" t="s">
        <v>165</v>
      </c>
      <c r="AD78" s="99" t="s">
        <v>165</v>
      </c>
      <c r="AE78" s="100" t="s">
        <v>165</v>
      </c>
      <c r="AF78" s="101"/>
      <c r="AG78" s="98">
        <v>0</v>
      </c>
      <c r="AH78" s="97" t="s">
        <v>165</v>
      </c>
      <c r="AI78" s="95" t="s">
        <v>165</v>
      </c>
      <c r="AJ78" s="99" t="s">
        <v>165</v>
      </c>
      <c r="AK78" s="100" t="s">
        <v>165</v>
      </c>
      <c r="AL78" s="92" t="s">
        <v>108</v>
      </c>
      <c r="AM78" s="98">
        <v>0</v>
      </c>
      <c r="AN78" s="97" t="s">
        <v>165</v>
      </c>
      <c r="AO78" s="95" t="s">
        <v>165</v>
      </c>
      <c r="AP78" s="99" t="s">
        <v>165</v>
      </c>
      <c r="AQ78" s="102" t="s">
        <v>165</v>
      </c>
      <c r="AR78" s="101"/>
      <c r="AS78" s="98">
        <v>0</v>
      </c>
      <c r="AT78" s="97" t="s">
        <v>165</v>
      </c>
      <c r="AU78" s="95" t="s">
        <v>165</v>
      </c>
      <c r="AV78" s="99" t="s">
        <v>165</v>
      </c>
      <c r="AW78" s="102" t="s">
        <v>165</v>
      </c>
      <c r="AX78" s="101"/>
      <c r="AY78" s="98">
        <v>0</v>
      </c>
      <c r="AZ78" s="97" t="s">
        <v>165</v>
      </c>
      <c r="BA78" s="95" t="s">
        <v>165</v>
      </c>
      <c r="BB78" s="99" t="s">
        <v>165</v>
      </c>
      <c r="BC78" s="100" t="s">
        <v>165</v>
      </c>
    </row>
    <row r="79" spans="1:55" s="73" customFormat="1" ht="12.75">
      <c r="A79" s="82" t="s">
        <v>229</v>
      </c>
      <c r="B79" s="43" t="s">
        <v>237</v>
      </c>
      <c r="C79" s="37" t="s">
        <v>238</v>
      </c>
      <c r="D79" s="37" t="s">
        <v>109</v>
      </c>
      <c r="E79" s="46">
        <f>F79*(I79+O79+U79+AA79+AG79+AM79+AS79+AY79)</f>
        <v>0</v>
      </c>
      <c r="F79" s="44">
        <f>IF(D79="MDR",1.3,0)+IF(D79="D12",1.19,0)+IF(D79="D14",1.13,0)+IF(D79="D16",1.08,0)+IF(D79="D19",1.04,0)+IF(D79="D20",1.02,0)+IF(D79="D35",1.1,0)+IF(D79="D50",1.16,0)+IF(D79="M12",1.13,0)+IF(D79="M14",1.08,0)+IF(D79="M16",1.05,0)+IF(D79="M19",1.01,0)+IF(D79="M20",1,0)+IF(D79="M40",1.04,0)+IF(D79="M50",1.07,0)</f>
        <v>1</v>
      </c>
      <c r="G79" s="45">
        <f>IF(I79&gt;0,1,0)+IF(O79&gt;0,1,0)+IF(U79&gt;0,1,0)+IF(AA79&gt;0,1,0)+IF(AG79&gt;0,1,0)+IF(AM79&gt;0,1,0)+IF(AS79&gt;0,1,0)+IF(AY79&gt;0,1,0)</f>
        <v>0</v>
      </c>
      <c r="H79" s="38" t="e">
        <f>E79/G79</f>
        <v>#DIV/0!</v>
      </c>
      <c r="I79" s="48">
        <v>0</v>
      </c>
      <c r="J79" s="38" t="s">
        <v>165</v>
      </c>
      <c r="K79" s="44" t="s">
        <v>165</v>
      </c>
      <c r="L79" s="50" t="s">
        <v>165</v>
      </c>
      <c r="M79" s="52" t="s">
        <v>165</v>
      </c>
      <c r="N79" s="38"/>
      <c r="O79" s="48">
        <v>0</v>
      </c>
      <c r="P79" s="38" t="s">
        <v>165</v>
      </c>
      <c r="Q79" s="44" t="s">
        <v>165</v>
      </c>
      <c r="R79" s="50" t="s">
        <v>165</v>
      </c>
      <c r="S79" s="52" t="s">
        <v>165</v>
      </c>
      <c r="T79" s="38"/>
      <c r="U79" s="48">
        <v>0</v>
      </c>
      <c r="V79" s="38" t="s">
        <v>165</v>
      </c>
      <c r="W79" s="44" t="s">
        <v>165</v>
      </c>
      <c r="X79" s="50" t="s">
        <v>165</v>
      </c>
      <c r="Y79" s="52" t="s">
        <v>165</v>
      </c>
      <c r="AA79" s="48">
        <v>0</v>
      </c>
      <c r="AB79" s="38" t="s">
        <v>165</v>
      </c>
      <c r="AC79" s="44" t="s">
        <v>165</v>
      </c>
      <c r="AD79" s="50" t="s">
        <v>165</v>
      </c>
      <c r="AE79" s="52" t="s">
        <v>165</v>
      </c>
      <c r="AG79" s="48">
        <v>0</v>
      </c>
      <c r="AH79" s="38" t="s">
        <v>165</v>
      </c>
      <c r="AI79" s="44" t="s">
        <v>165</v>
      </c>
      <c r="AJ79" s="50" t="s">
        <v>165</v>
      </c>
      <c r="AK79" s="52" t="s">
        <v>165</v>
      </c>
      <c r="AL79" s="43" t="s">
        <v>237</v>
      </c>
      <c r="AM79" s="48">
        <v>0</v>
      </c>
      <c r="AN79" s="38" t="s">
        <v>165</v>
      </c>
      <c r="AO79" s="44" t="s">
        <v>165</v>
      </c>
      <c r="AP79" s="50" t="s">
        <v>165</v>
      </c>
      <c r="AQ79" s="52" t="s">
        <v>165</v>
      </c>
      <c r="AS79" s="48">
        <v>0</v>
      </c>
      <c r="AT79" s="38" t="s">
        <v>165</v>
      </c>
      <c r="AU79" s="44" t="s">
        <v>165</v>
      </c>
      <c r="AV79" s="50" t="s">
        <v>165</v>
      </c>
      <c r="AW79" s="52" t="s">
        <v>165</v>
      </c>
      <c r="AY79" s="48">
        <v>0</v>
      </c>
      <c r="AZ79" s="38" t="s">
        <v>165</v>
      </c>
      <c r="BA79" s="44" t="s">
        <v>165</v>
      </c>
      <c r="BB79" s="50" t="s">
        <v>165</v>
      </c>
      <c r="BC79" s="52" t="s">
        <v>165</v>
      </c>
    </row>
    <row r="80" spans="1:55" s="73" customFormat="1" ht="12.75">
      <c r="A80" s="82" t="s">
        <v>230</v>
      </c>
      <c r="B80" s="43" t="s">
        <v>285</v>
      </c>
      <c r="C80" s="37" t="s">
        <v>217</v>
      </c>
      <c r="D80" s="37" t="s">
        <v>109</v>
      </c>
      <c r="E80" s="46">
        <f>F80*(I80+O80+U80+AA80+AG80+AM80+AS80+AY80)</f>
        <v>0</v>
      </c>
      <c r="F80" s="44">
        <f>IF(D80="MDR",1.3,0)+IF(D80="D12",1.19,0)+IF(D80="D14",1.13,0)+IF(D80="D16",1.08,0)+IF(D80="D19",1.04,0)+IF(D80="D20",1.02,0)+IF(D80="D35",1.1,0)+IF(D80="D50",1.16,0)+IF(D80="M12",1.13,0)+IF(D80="M14",1.08,0)+IF(D80="M16",1.05,0)+IF(D80="M19",1.01,0)+IF(D80="M20",1,0)+IF(D80="M40",1.04,0)+IF(D80="M50",1.07,0)</f>
        <v>1</v>
      </c>
      <c r="G80" s="45">
        <f>IF(I80&gt;0,1,0)+IF(O80&gt;0,1,0)+IF(U80&gt;0,1,0)+IF(AA80&gt;0,1,0)+IF(AG80&gt;0,1,0)+IF(AM80&gt;0,1,0)+IF(AS80&gt;0,1,0)+IF(AY80&gt;0,1,0)</f>
        <v>0</v>
      </c>
      <c r="H80" s="38" t="e">
        <f>E80/G80</f>
        <v>#DIV/0!</v>
      </c>
      <c r="I80" s="48">
        <v>0</v>
      </c>
      <c r="J80" s="38" t="s">
        <v>165</v>
      </c>
      <c r="K80" s="44" t="s">
        <v>165</v>
      </c>
      <c r="L80" s="50" t="s">
        <v>165</v>
      </c>
      <c r="M80" s="52" t="s">
        <v>165</v>
      </c>
      <c r="N80" s="38"/>
      <c r="O80" s="48">
        <v>0</v>
      </c>
      <c r="P80" s="38" t="s">
        <v>165</v>
      </c>
      <c r="Q80" s="44" t="s">
        <v>165</v>
      </c>
      <c r="R80" s="50" t="s">
        <v>165</v>
      </c>
      <c r="S80" s="52" t="s">
        <v>165</v>
      </c>
      <c r="T80" s="45"/>
      <c r="U80" s="48">
        <v>0</v>
      </c>
      <c r="V80" s="38" t="s">
        <v>165</v>
      </c>
      <c r="W80" s="44" t="s">
        <v>165</v>
      </c>
      <c r="X80" s="50" t="s">
        <v>165</v>
      </c>
      <c r="Y80" s="52" t="s">
        <v>165</v>
      </c>
      <c r="AA80" s="48">
        <v>0</v>
      </c>
      <c r="AB80" s="38" t="s">
        <v>165</v>
      </c>
      <c r="AC80" s="44" t="s">
        <v>165</v>
      </c>
      <c r="AD80" s="50" t="s">
        <v>165</v>
      </c>
      <c r="AE80" s="52" t="s">
        <v>165</v>
      </c>
      <c r="AG80" s="48">
        <v>0</v>
      </c>
      <c r="AH80" s="38" t="s">
        <v>165</v>
      </c>
      <c r="AI80" s="44" t="s">
        <v>165</v>
      </c>
      <c r="AJ80" s="50" t="s">
        <v>165</v>
      </c>
      <c r="AK80" s="52" t="s">
        <v>165</v>
      </c>
      <c r="AL80" s="43" t="s">
        <v>285</v>
      </c>
      <c r="AM80" s="48">
        <v>0</v>
      </c>
      <c r="AN80" s="38" t="s">
        <v>165</v>
      </c>
      <c r="AO80" s="44" t="s">
        <v>165</v>
      </c>
      <c r="AP80" s="50" t="s">
        <v>165</v>
      </c>
      <c r="AQ80" s="52" t="s">
        <v>165</v>
      </c>
      <c r="AS80" s="48">
        <v>0</v>
      </c>
      <c r="AT80" s="38" t="s">
        <v>165</v>
      </c>
      <c r="AU80" s="44" t="s">
        <v>165</v>
      </c>
      <c r="AV80" s="50" t="s">
        <v>165</v>
      </c>
      <c r="AW80" s="52" t="s">
        <v>165</v>
      </c>
      <c r="AY80" s="48">
        <v>0</v>
      </c>
      <c r="AZ80" s="38" t="s">
        <v>165</v>
      </c>
      <c r="BA80" s="44" t="s">
        <v>165</v>
      </c>
      <c r="BB80" s="50" t="s">
        <v>165</v>
      </c>
      <c r="BC80" s="52" t="s">
        <v>165</v>
      </c>
    </row>
    <row r="81" spans="1:55" s="73" customFormat="1" ht="12.75">
      <c r="A81" s="82" t="s">
        <v>240</v>
      </c>
      <c r="B81" s="43" t="s">
        <v>282</v>
      </c>
      <c r="C81" s="37" t="s">
        <v>224</v>
      </c>
      <c r="D81" s="37" t="s">
        <v>5</v>
      </c>
      <c r="E81" s="46">
        <f>F81*(I81+O81+U81+AA81+AG81+AM81+AS81+AY81)</f>
        <v>0</v>
      </c>
      <c r="F81" s="44">
        <f>IF(D81="MDR",1.3,0)+IF(D81="D12",1.19,0)+IF(D81="D14",1.13,0)+IF(D81="D16",1.08,0)+IF(D81="D19",1.04,0)+IF(D81="D20",1.02,0)+IF(D81="D35",1.1,0)+IF(D81="D50",1.16,0)+IF(D81="M12",1.13,0)+IF(D81="M14",1.08,0)+IF(D81="M16",1.05,0)+IF(D81="M19",1.01,0)+IF(D81="M20",1,0)+IF(D81="M40",1.04,0)+IF(D81="M50",1.07,0)</f>
        <v>1.01</v>
      </c>
      <c r="G81" s="45">
        <f>IF(I81&gt;0,1,0)+IF(O81&gt;0,1,0)+IF(U81&gt;0,1,0)+IF(AA81&gt;0,1,0)+IF(AG81&gt;0,1,0)+IF(AM81&gt;0,1,0)+IF(AS81&gt;0,1,0)+IF(AY81&gt;0,1,0)</f>
        <v>0</v>
      </c>
      <c r="H81" s="38" t="e">
        <f>E81/G81</f>
        <v>#DIV/0!</v>
      </c>
      <c r="I81" s="48">
        <v>0</v>
      </c>
      <c r="J81" s="38" t="s">
        <v>165</v>
      </c>
      <c r="K81" s="44" t="s">
        <v>165</v>
      </c>
      <c r="L81" s="50" t="s">
        <v>165</v>
      </c>
      <c r="M81" s="52" t="s">
        <v>165</v>
      </c>
      <c r="N81" s="38"/>
      <c r="O81" s="48">
        <v>0</v>
      </c>
      <c r="P81" s="38" t="s">
        <v>165</v>
      </c>
      <c r="Q81" s="44" t="s">
        <v>165</v>
      </c>
      <c r="R81" s="50" t="s">
        <v>165</v>
      </c>
      <c r="S81" s="52" t="s">
        <v>165</v>
      </c>
      <c r="T81" s="38"/>
      <c r="U81" s="48">
        <v>0</v>
      </c>
      <c r="V81" s="38" t="s">
        <v>165</v>
      </c>
      <c r="W81" s="44" t="s">
        <v>165</v>
      </c>
      <c r="X81" s="50" t="s">
        <v>165</v>
      </c>
      <c r="Y81" s="52" t="s">
        <v>165</v>
      </c>
      <c r="AA81" s="48">
        <v>0</v>
      </c>
      <c r="AB81" s="38" t="s">
        <v>165</v>
      </c>
      <c r="AC81" s="44" t="s">
        <v>165</v>
      </c>
      <c r="AD81" s="50" t="s">
        <v>165</v>
      </c>
      <c r="AE81" s="52" t="s">
        <v>165</v>
      </c>
      <c r="AG81" s="48">
        <v>0</v>
      </c>
      <c r="AH81" s="38" t="s">
        <v>165</v>
      </c>
      <c r="AI81" s="44" t="s">
        <v>165</v>
      </c>
      <c r="AJ81" s="50" t="s">
        <v>165</v>
      </c>
      <c r="AK81" s="52" t="s">
        <v>165</v>
      </c>
      <c r="AL81" s="43" t="s">
        <v>282</v>
      </c>
      <c r="AM81" s="48">
        <v>0</v>
      </c>
      <c r="AN81" s="38" t="s">
        <v>165</v>
      </c>
      <c r="AO81" s="44" t="s">
        <v>165</v>
      </c>
      <c r="AP81" s="50" t="s">
        <v>165</v>
      </c>
      <c r="AQ81" s="52" t="s">
        <v>165</v>
      </c>
      <c r="AS81" s="48">
        <v>0</v>
      </c>
      <c r="AT81" s="38" t="s">
        <v>165</v>
      </c>
      <c r="AU81" s="44" t="s">
        <v>165</v>
      </c>
      <c r="AV81" s="50" t="s">
        <v>165</v>
      </c>
      <c r="AW81" s="52" t="s">
        <v>165</v>
      </c>
      <c r="AY81" s="48">
        <v>0</v>
      </c>
      <c r="AZ81" s="38" t="s">
        <v>165</v>
      </c>
      <c r="BA81" s="44" t="s">
        <v>165</v>
      </c>
      <c r="BB81" s="50" t="s">
        <v>165</v>
      </c>
      <c r="BC81" s="52" t="s">
        <v>165</v>
      </c>
    </row>
    <row r="82" spans="1:55" s="73" customFormat="1" ht="12.75">
      <c r="A82" s="82" t="s">
        <v>242</v>
      </c>
      <c r="B82" s="43" t="s">
        <v>102</v>
      </c>
      <c r="C82" s="37" t="s">
        <v>103</v>
      </c>
      <c r="D82" s="37" t="s">
        <v>5</v>
      </c>
      <c r="E82" s="46">
        <f>F82*(I82+O82+U82+AA82+AG82+AM82+AS82+AY82)</f>
        <v>0</v>
      </c>
      <c r="F82" s="44">
        <f>IF(D82="MDR",1.3,0)+IF(D82="D12",1.19,0)+IF(D82="D14",1.13,0)+IF(D82="D16",1.08,0)+IF(D82="D19",1.04,0)+IF(D82="D20",1.02,0)+IF(D82="D35",1.1,0)+IF(D82="D50",1.16,0)+IF(D82="M12",1.13,0)+IF(D82="M14",1.08,0)+IF(D82="M16",1.05,0)+IF(D82="M19",1.01,0)+IF(D82="M20",1,0)+IF(D82="M40",1.04,0)+IF(D82="M50",1.07,0)</f>
        <v>1.01</v>
      </c>
      <c r="G82" s="45">
        <f>IF(I82&gt;0,1,0)+IF(O82&gt;0,1,0)+IF(U82&gt;0,1,0)+IF(AA82&gt;0,1,0)+IF(AG82&gt;0,1,0)+IF(AM82&gt;0,1,0)+IF(AS82&gt;0,1,0)+IF(AY82&gt;0,1,0)</f>
        <v>0</v>
      </c>
      <c r="H82" s="38" t="e">
        <f>E82/G82</f>
        <v>#DIV/0!</v>
      </c>
      <c r="I82" s="48">
        <v>0</v>
      </c>
      <c r="J82" s="38" t="s">
        <v>165</v>
      </c>
      <c r="K82" s="44" t="s">
        <v>165</v>
      </c>
      <c r="L82" s="50" t="s">
        <v>165</v>
      </c>
      <c r="M82" s="52" t="s">
        <v>165</v>
      </c>
      <c r="N82" s="45"/>
      <c r="O82" s="48">
        <v>0</v>
      </c>
      <c r="P82" s="38" t="s">
        <v>165</v>
      </c>
      <c r="Q82" s="44" t="s">
        <v>165</v>
      </c>
      <c r="R82" s="50" t="s">
        <v>165</v>
      </c>
      <c r="S82" s="52" t="s">
        <v>165</v>
      </c>
      <c r="T82" s="45"/>
      <c r="U82" s="48">
        <v>0</v>
      </c>
      <c r="V82" s="38" t="s">
        <v>165</v>
      </c>
      <c r="W82" s="44" t="s">
        <v>165</v>
      </c>
      <c r="X82" s="50" t="s">
        <v>165</v>
      </c>
      <c r="Y82" s="52" t="s">
        <v>165</v>
      </c>
      <c r="AA82" s="48">
        <v>0</v>
      </c>
      <c r="AB82" s="38" t="s">
        <v>165</v>
      </c>
      <c r="AC82" s="44" t="s">
        <v>165</v>
      </c>
      <c r="AD82" s="50" t="s">
        <v>165</v>
      </c>
      <c r="AE82" s="52" t="s">
        <v>165</v>
      </c>
      <c r="AG82" s="48">
        <v>0</v>
      </c>
      <c r="AH82" s="38" t="s">
        <v>165</v>
      </c>
      <c r="AI82" s="44" t="s">
        <v>165</v>
      </c>
      <c r="AJ82" s="50" t="s">
        <v>165</v>
      </c>
      <c r="AK82" s="52" t="s">
        <v>165</v>
      </c>
      <c r="AL82" s="43" t="s">
        <v>102</v>
      </c>
      <c r="AM82" s="48">
        <v>0</v>
      </c>
      <c r="AN82" s="38" t="s">
        <v>165</v>
      </c>
      <c r="AO82" s="44" t="s">
        <v>165</v>
      </c>
      <c r="AP82" s="50" t="s">
        <v>165</v>
      </c>
      <c r="AQ82" s="52" t="s">
        <v>165</v>
      </c>
      <c r="AS82" s="48">
        <v>0</v>
      </c>
      <c r="AT82" s="38" t="s">
        <v>165</v>
      </c>
      <c r="AU82" s="44" t="s">
        <v>165</v>
      </c>
      <c r="AV82" s="50" t="s">
        <v>165</v>
      </c>
      <c r="AW82" s="52" t="s">
        <v>165</v>
      </c>
      <c r="AY82" s="48">
        <v>0</v>
      </c>
      <c r="AZ82" s="38" t="s">
        <v>165</v>
      </c>
      <c r="BA82" s="44" t="s">
        <v>165</v>
      </c>
      <c r="BB82" s="50" t="s">
        <v>165</v>
      </c>
      <c r="BC82" s="52" t="s">
        <v>165</v>
      </c>
    </row>
    <row r="83" spans="1:55" s="73" customFormat="1" ht="12.75">
      <c r="A83" s="82" t="s">
        <v>243</v>
      </c>
      <c r="B83" s="92" t="s">
        <v>149</v>
      </c>
      <c r="C83" s="93" t="s">
        <v>150</v>
      </c>
      <c r="D83" s="93" t="s">
        <v>65</v>
      </c>
      <c r="E83" s="94">
        <f>F83*(I83+O83+U83+AA83+AG83+AM83+AS83+AY83)</f>
        <v>0</v>
      </c>
      <c r="F83" s="95">
        <f>IF(D83="MDR",1.3,0)+IF(D83="D12",1.19,0)+IF(D83="D14",1.13,0)+IF(D83="D16",1.08,0)+IF(D83="D19",1.04,0)+IF(D83="D20",1.02,0)+IF(D83="D35",1.1,0)+IF(D83="D50",1.16,0)+IF(D83="M12",1.13,0)+IF(D83="M14",1.08,0)+IF(D83="M16",1.05,0)+IF(D83="M19",1.01,0)+IF(D83="M20",1,0)+IF(D83="M40",1.04,0)+IF(D83="M50",1.07,0)</f>
        <v>1.1</v>
      </c>
      <c r="G83" s="96">
        <f>IF(I83&gt;0,1,0)+IF(O83&gt;0,1,0)+IF(U83&gt;0,1,0)+IF(AA83&gt;0,1,0)+IF(AG83&gt;0,1,0)+IF(AM83&gt;0,1,0)+IF(AS83&gt;0,1,0)+IF(AY83&gt;0,1,0)</f>
        <v>0</v>
      </c>
      <c r="H83" s="97" t="e">
        <f>E83/G83</f>
        <v>#DIV/0!</v>
      </c>
      <c r="I83" s="98">
        <v>0</v>
      </c>
      <c r="J83" s="97" t="s">
        <v>165</v>
      </c>
      <c r="K83" s="95" t="s">
        <v>165</v>
      </c>
      <c r="L83" s="99" t="s">
        <v>165</v>
      </c>
      <c r="M83" s="100" t="s">
        <v>165</v>
      </c>
      <c r="N83" s="97"/>
      <c r="O83" s="98">
        <v>0</v>
      </c>
      <c r="P83" s="97" t="s">
        <v>165</v>
      </c>
      <c r="Q83" s="95" t="s">
        <v>165</v>
      </c>
      <c r="R83" s="99" t="s">
        <v>165</v>
      </c>
      <c r="S83" s="100" t="s">
        <v>165</v>
      </c>
      <c r="T83" s="96"/>
      <c r="U83" s="98">
        <v>0</v>
      </c>
      <c r="V83" s="97" t="s">
        <v>165</v>
      </c>
      <c r="W83" s="95" t="s">
        <v>165</v>
      </c>
      <c r="X83" s="99" t="s">
        <v>165</v>
      </c>
      <c r="Y83" s="100" t="s">
        <v>165</v>
      </c>
      <c r="Z83" s="101"/>
      <c r="AA83" s="98">
        <v>0</v>
      </c>
      <c r="AB83" s="97" t="s">
        <v>165</v>
      </c>
      <c r="AC83" s="95" t="s">
        <v>165</v>
      </c>
      <c r="AD83" s="99" t="s">
        <v>165</v>
      </c>
      <c r="AE83" s="100" t="s">
        <v>165</v>
      </c>
      <c r="AF83" s="101"/>
      <c r="AG83" s="98">
        <v>0</v>
      </c>
      <c r="AH83" s="97" t="s">
        <v>165</v>
      </c>
      <c r="AI83" s="95" t="s">
        <v>165</v>
      </c>
      <c r="AJ83" s="99" t="s">
        <v>165</v>
      </c>
      <c r="AK83" s="100" t="s">
        <v>165</v>
      </c>
      <c r="AL83" s="92" t="s">
        <v>149</v>
      </c>
      <c r="AM83" s="98">
        <v>0</v>
      </c>
      <c r="AN83" s="97" t="s">
        <v>165</v>
      </c>
      <c r="AO83" s="95" t="s">
        <v>165</v>
      </c>
      <c r="AP83" s="99" t="s">
        <v>165</v>
      </c>
      <c r="AQ83" s="100" t="s">
        <v>165</v>
      </c>
      <c r="AR83" s="101"/>
      <c r="AS83" s="98">
        <v>0</v>
      </c>
      <c r="AT83" s="97" t="s">
        <v>165</v>
      </c>
      <c r="AU83" s="95" t="s">
        <v>165</v>
      </c>
      <c r="AV83" s="99" t="s">
        <v>165</v>
      </c>
      <c r="AW83" s="102" t="s">
        <v>165</v>
      </c>
      <c r="AX83" s="101"/>
      <c r="AY83" s="98">
        <v>0</v>
      </c>
      <c r="AZ83" s="97" t="s">
        <v>165</v>
      </c>
      <c r="BA83" s="95" t="s">
        <v>165</v>
      </c>
      <c r="BB83" s="99" t="s">
        <v>165</v>
      </c>
      <c r="BC83" s="100" t="s">
        <v>165</v>
      </c>
    </row>
    <row r="84" spans="1:55" s="73" customFormat="1" ht="12.75">
      <c r="A84" s="82" t="s">
        <v>244</v>
      </c>
      <c r="B84" s="43" t="s">
        <v>235</v>
      </c>
      <c r="C84" s="37" t="s">
        <v>236</v>
      </c>
      <c r="D84" s="37" t="s">
        <v>65</v>
      </c>
      <c r="E84" s="46">
        <f>F84*(I84+O84+U84+AA84+AG84+AM84+AS84+AY84)</f>
        <v>0</v>
      </c>
      <c r="F84" s="44">
        <f>IF(D84="MDR",1.3,0)+IF(D84="D12",1.19,0)+IF(D84="D14",1.13,0)+IF(D84="D16",1.08,0)+IF(D84="D19",1.04,0)+IF(D84="D20",1.02,0)+IF(D84="D35",1.1,0)+IF(D84="D50",1.16,0)+IF(D84="M12",1.13,0)+IF(D84="M14",1.08,0)+IF(D84="M16",1.05,0)+IF(D84="M19",1.01,0)+IF(D84="M20",1,0)+IF(D84="M40",1.04,0)+IF(D84="M50",1.07,0)</f>
        <v>1.1</v>
      </c>
      <c r="G84" s="45">
        <f>IF(I84&gt;0,1,0)+IF(O84&gt;0,1,0)+IF(U84&gt;0,1,0)+IF(AA84&gt;0,1,0)+IF(AG84&gt;0,1,0)+IF(AM84&gt;0,1,0)+IF(AS84&gt;0,1,0)+IF(AY84&gt;0,1,0)</f>
        <v>0</v>
      </c>
      <c r="H84" s="38" t="e">
        <f>E84/G84</f>
        <v>#DIV/0!</v>
      </c>
      <c r="I84" s="48">
        <v>0</v>
      </c>
      <c r="J84" s="38" t="s">
        <v>165</v>
      </c>
      <c r="K84" s="44" t="s">
        <v>165</v>
      </c>
      <c r="L84" s="50" t="s">
        <v>165</v>
      </c>
      <c r="M84" s="52" t="s">
        <v>165</v>
      </c>
      <c r="N84" s="38"/>
      <c r="O84" s="48">
        <v>0</v>
      </c>
      <c r="P84" s="38" t="s">
        <v>165</v>
      </c>
      <c r="Q84" s="44" t="s">
        <v>165</v>
      </c>
      <c r="R84" s="50" t="s">
        <v>165</v>
      </c>
      <c r="S84" s="52" t="s">
        <v>165</v>
      </c>
      <c r="T84" s="45"/>
      <c r="U84" s="48">
        <v>0</v>
      </c>
      <c r="V84" s="38" t="s">
        <v>165</v>
      </c>
      <c r="W84" s="44" t="s">
        <v>165</v>
      </c>
      <c r="X84" s="50" t="s">
        <v>165</v>
      </c>
      <c r="Y84" s="52" t="s">
        <v>165</v>
      </c>
      <c r="AA84" s="48">
        <v>0</v>
      </c>
      <c r="AB84" s="38" t="s">
        <v>165</v>
      </c>
      <c r="AC84" s="44" t="s">
        <v>165</v>
      </c>
      <c r="AD84" s="50" t="s">
        <v>165</v>
      </c>
      <c r="AE84" s="52" t="s">
        <v>165</v>
      </c>
      <c r="AG84" s="48">
        <v>0</v>
      </c>
      <c r="AH84" s="38" t="s">
        <v>165</v>
      </c>
      <c r="AI84" s="44" t="s">
        <v>165</v>
      </c>
      <c r="AJ84" s="50" t="s">
        <v>165</v>
      </c>
      <c r="AK84" s="52" t="s">
        <v>165</v>
      </c>
      <c r="AL84" s="43" t="s">
        <v>235</v>
      </c>
      <c r="AM84" s="48">
        <v>0</v>
      </c>
      <c r="AN84" s="38" t="s">
        <v>165</v>
      </c>
      <c r="AO84" s="44" t="s">
        <v>165</v>
      </c>
      <c r="AP84" s="50" t="s">
        <v>165</v>
      </c>
      <c r="AQ84" s="52" t="s">
        <v>165</v>
      </c>
      <c r="AS84" s="48">
        <v>0</v>
      </c>
      <c r="AT84" s="38" t="s">
        <v>165</v>
      </c>
      <c r="AU84" s="44" t="s">
        <v>165</v>
      </c>
      <c r="AV84" s="50" t="s">
        <v>165</v>
      </c>
      <c r="AW84" s="52" t="s">
        <v>165</v>
      </c>
      <c r="AY84" s="48">
        <v>0</v>
      </c>
      <c r="AZ84" s="38" t="s">
        <v>165</v>
      </c>
      <c r="BA84" s="44" t="s">
        <v>165</v>
      </c>
      <c r="BB84" s="50" t="s">
        <v>165</v>
      </c>
      <c r="BC84" s="52" t="s">
        <v>165</v>
      </c>
    </row>
    <row r="85" spans="1:55" s="73" customFormat="1" ht="12.75">
      <c r="A85" s="82" t="s">
        <v>245</v>
      </c>
      <c r="B85" s="43" t="s">
        <v>246</v>
      </c>
      <c r="C85" s="37" t="s">
        <v>247</v>
      </c>
      <c r="D85" s="37" t="s">
        <v>65</v>
      </c>
      <c r="E85" s="46">
        <f>F85*(I85+O85+U85+AA85+AG85+AM85+AS85+AY85)</f>
        <v>0</v>
      </c>
      <c r="F85" s="44">
        <f>IF(D85="MDR",1.3,0)+IF(D85="D12",1.19,0)+IF(D85="D14",1.13,0)+IF(D85="D16",1.08,0)+IF(D85="D19",1.04,0)+IF(D85="D20",1.02,0)+IF(D85="D35",1.1,0)+IF(D85="D50",1.16,0)+IF(D85="M12",1.13,0)+IF(D85="M14",1.08,0)+IF(D85="M16",1.05,0)+IF(D85="M19",1.01,0)+IF(D85="M20",1,0)+IF(D85="M40",1.04,0)+IF(D85="M50",1.07,0)</f>
        <v>1.1</v>
      </c>
      <c r="G85" s="45">
        <f>IF(I85&gt;0,1,0)+IF(O85&gt;0,1,0)+IF(U85&gt;0,1,0)+IF(AA85&gt;0,1,0)+IF(AG85&gt;0,1,0)+IF(AM85&gt;0,1,0)+IF(AS85&gt;0,1,0)+IF(AY85&gt;0,1,0)</f>
        <v>0</v>
      </c>
      <c r="H85" s="38" t="e">
        <f>E85/G85</f>
        <v>#DIV/0!</v>
      </c>
      <c r="I85" s="48">
        <v>0</v>
      </c>
      <c r="J85" s="38" t="s">
        <v>165</v>
      </c>
      <c r="K85" s="44" t="s">
        <v>165</v>
      </c>
      <c r="L85" s="50" t="s">
        <v>165</v>
      </c>
      <c r="M85" s="52" t="s">
        <v>165</v>
      </c>
      <c r="N85" s="38"/>
      <c r="O85" s="48">
        <v>0</v>
      </c>
      <c r="P85" s="38" t="s">
        <v>165</v>
      </c>
      <c r="Q85" s="44" t="s">
        <v>165</v>
      </c>
      <c r="R85" s="50" t="s">
        <v>165</v>
      </c>
      <c r="S85" s="52" t="s">
        <v>165</v>
      </c>
      <c r="T85" s="45"/>
      <c r="U85" s="48">
        <v>0</v>
      </c>
      <c r="V85" s="38" t="s">
        <v>165</v>
      </c>
      <c r="W85" s="44" t="s">
        <v>165</v>
      </c>
      <c r="X85" s="50" t="s">
        <v>165</v>
      </c>
      <c r="Y85" s="52" t="s">
        <v>165</v>
      </c>
      <c r="AA85" s="48">
        <v>0</v>
      </c>
      <c r="AB85" s="38" t="s">
        <v>165</v>
      </c>
      <c r="AC85" s="44" t="s">
        <v>165</v>
      </c>
      <c r="AD85" s="50" t="s">
        <v>165</v>
      </c>
      <c r="AE85" s="52" t="s">
        <v>165</v>
      </c>
      <c r="AG85" s="48">
        <v>0</v>
      </c>
      <c r="AH85" s="38" t="s">
        <v>165</v>
      </c>
      <c r="AI85" s="44" t="s">
        <v>165</v>
      </c>
      <c r="AJ85" s="50" t="s">
        <v>165</v>
      </c>
      <c r="AK85" s="52" t="s">
        <v>165</v>
      </c>
      <c r="AL85" s="43" t="s">
        <v>246</v>
      </c>
      <c r="AM85" s="48">
        <v>0</v>
      </c>
      <c r="AN85" s="38" t="s">
        <v>165</v>
      </c>
      <c r="AO85" s="44" t="s">
        <v>165</v>
      </c>
      <c r="AP85" s="50" t="s">
        <v>165</v>
      </c>
      <c r="AQ85" s="52" t="s">
        <v>165</v>
      </c>
      <c r="AS85" s="48">
        <v>0</v>
      </c>
      <c r="AT85" s="38" t="s">
        <v>165</v>
      </c>
      <c r="AU85" s="44" t="s">
        <v>165</v>
      </c>
      <c r="AV85" s="50" t="s">
        <v>165</v>
      </c>
      <c r="AW85" s="52" t="s">
        <v>165</v>
      </c>
      <c r="AY85" s="48">
        <v>0</v>
      </c>
      <c r="AZ85" s="38" t="s">
        <v>165</v>
      </c>
      <c r="BA85" s="44" t="s">
        <v>165</v>
      </c>
      <c r="BB85" s="50" t="s">
        <v>165</v>
      </c>
      <c r="BC85" s="52" t="s">
        <v>165</v>
      </c>
    </row>
    <row r="86" spans="1:55" s="73" customFormat="1" ht="12.75">
      <c r="A86" s="82" t="s">
        <v>255</v>
      </c>
      <c r="B86" s="43" t="s">
        <v>212</v>
      </c>
      <c r="C86" s="37" t="s">
        <v>214</v>
      </c>
      <c r="D86" s="37" t="s">
        <v>65</v>
      </c>
      <c r="E86" s="46">
        <f>F86*(I86+O86+U86+AA86+AG86+AM86+AS86+AY86)</f>
        <v>0</v>
      </c>
      <c r="F86" s="44">
        <f>IF(D86="MDR",1.3,0)+IF(D86="D12",1.19,0)+IF(D86="D14",1.13,0)+IF(D86="D16",1.08,0)+IF(D86="D19",1.04,0)+IF(D86="D20",1.02,0)+IF(D86="D35",1.1,0)+IF(D86="D50",1.16,0)+IF(D86="M12",1.13,0)+IF(D86="M14",1.08,0)+IF(D86="M16",1.05,0)+IF(D86="M19",1.01,0)+IF(D86="M20",1,0)+IF(D86="M40",1.04,0)+IF(D86="M50",1.07,0)</f>
        <v>1.1</v>
      </c>
      <c r="G86" s="45">
        <f>IF(I86&gt;0,1,0)+IF(O86&gt;0,1,0)+IF(U86&gt;0,1,0)+IF(AA86&gt;0,1,0)+IF(AG86&gt;0,1,0)+IF(AM86&gt;0,1,0)+IF(AS86&gt;0,1,0)+IF(AY86&gt;0,1,0)</f>
        <v>0</v>
      </c>
      <c r="H86" s="38" t="e">
        <f>E86/G86</f>
        <v>#DIV/0!</v>
      </c>
      <c r="I86" s="48">
        <v>0</v>
      </c>
      <c r="J86" s="38" t="s">
        <v>165</v>
      </c>
      <c r="K86" s="44" t="s">
        <v>165</v>
      </c>
      <c r="L86" s="50" t="s">
        <v>165</v>
      </c>
      <c r="M86" s="52" t="s">
        <v>165</v>
      </c>
      <c r="N86" s="38"/>
      <c r="O86" s="48">
        <v>0</v>
      </c>
      <c r="P86" s="38" t="s">
        <v>165</v>
      </c>
      <c r="Q86" s="44" t="s">
        <v>165</v>
      </c>
      <c r="R86" s="50" t="s">
        <v>165</v>
      </c>
      <c r="S86" s="52" t="s">
        <v>165</v>
      </c>
      <c r="T86" s="45"/>
      <c r="U86" s="48">
        <v>0</v>
      </c>
      <c r="V86" s="38" t="s">
        <v>165</v>
      </c>
      <c r="W86" s="44" t="s">
        <v>165</v>
      </c>
      <c r="X86" s="50" t="s">
        <v>165</v>
      </c>
      <c r="Y86" s="52" t="s">
        <v>165</v>
      </c>
      <c r="AA86" s="48">
        <v>0</v>
      </c>
      <c r="AB86" s="38" t="s">
        <v>165</v>
      </c>
      <c r="AC86" s="44" t="s">
        <v>165</v>
      </c>
      <c r="AD86" s="50" t="s">
        <v>165</v>
      </c>
      <c r="AE86" s="52" t="s">
        <v>165</v>
      </c>
      <c r="AG86" s="48">
        <v>0</v>
      </c>
      <c r="AH86" s="38" t="s">
        <v>165</v>
      </c>
      <c r="AI86" s="44" t="s">
        <v>165</v>
      </c>
      <c r="AJ86" s="50" t="s">
        <v>165</v>
      </c>
      <c r="AK86" s="52" t="s">
        <v>165</v>
      </c>
      <c r="AL86" s="43" t="s">
        <v>212</v>
      </c>
      <c r="AM86" s="48">
        <v>0</v>
      </c>
      <c r="AN86" s="38" t="s">
        <v>165</v>
      </c>
      <c r="AO86" s="44" t="s">
        <v>165</v>
      </c>
      <c r="AP86" s="50" t="s">
        <v>165</v>
      </c>
      <c r="AQ86" s="52" t="s">
        <v>165</v>
      </c>
      <c r="AS86" s="48">
        <v>0</v>
      </c>
      <c r="AT86" s="38" t="s">
        <v>165</v>
      </c>
      <c r="AU86" s="44" t="s">
        <v>165</v>
      </c>
      <c r="AV86" s="50" t="s">
        <v>165</v>
      </c>
      <c r="AW86" s="52" t="s">
        <v>165</v>
      </c>
      <c r="AY86" s="48">
        <v>0</v>
      </c>
      <c r="AZ86" s="38" t="s">
        <v>165</v>
      </c>
      <c r="BA86" s="44" t="s">
        <v>165</v>
      </c>
      <c r="BB86" s="50" t="s">
        <v>165</v>
      </c>
      <c r="BC86" s="52" t="s">
        <v>165</v>
      </c>
    </row>
    <row r="87" spans="1:55" s="73" customFormat="1" ht="12.75">
      <c r="A87" s="82" t="s">
        <v>266</v>
      </c>
      <c r="B87" s="43" t="s">
        <v>283</v>
      </c>
      <c r="C87" s="37" t="s">
        <v>203</v>
      </c>
      <c r="D87" s="37" t="s">
        <v>65</v>
      </c>
      <c r="E87" s="46">
        <f>F87*(I87+O87+U87+AA87+AG87+AM87+AS87+AY87)</f>
        <v>0</v>
      </c>
      <c r="F87" s="44">
        <f>IF(D87="MDR",1.3,0)+IF(D87="D12",1.19,0)+IF(D87="D14",1.13,0)+IF(D87="D16",1.08,0)+IF(D87="D19",1.04,0)+IF(D87="D20",1.02,0)+IF(D87="D35",1.1,0)+IF(D87="D50",1.16,0)+IF(D87="M12",1.13,0)+IF(D87="M14",1.08,0)+IF(D87="M16",1.05,0)+IF(D87="M19",1.01,0)+IF(D87="M20",1,0)+IF(D87="M40",1.04,0)+IF(D87="M50",1.07,0)</f>
        <v>1.1</v>
      </c>
      <c r="G87" s="45">
        <f>IF(I87&gt;0,1,0)+IF(O87&gt;0,1,0)+IF(U87&gt;0,1,0)+IF(AA87&gt;0,1,0)+IF(AG87&gt;0,1,0)+IF(AM87&gt;0,1,0)+IF(AS87&gt;0,1,0)+IF(AY87&gt;0,1,0)</f>
        <v>0</v>
      </c>
      <c r="H87" s="38" t="e">
        <f>E87/G87</f>
        <v>#DIV/0!</v>
      </c>
      <c r="I87" s="48">
        <v>0</v>
      </c>
      <c r="J87" s="38" t="s">
        <v>165</v>
      </c>
      <c r="K87" s="44" t="s">
        <v>165</v>
      </c>
      <c r="L87" s="50" t="s">
        <v>165</v>
      </c>
      <c r="M87" s="52" t="s">
        <v>165</v>
      </c>
      <c r="N87" s="38"/>
      <c r="O87" s="48">
        <v>0</v>
      </c>
      <c r="P87" s="38" t="s">
        <v>165</v>
      </c>
      <c r="Q87" s="44" t="s">
        <v>165</v>
      </c>
      <c r="R87" s="50" t="s">
        <v>165</v>
      </c>
      <c r="S87" s="52" t="s">
        <v>165</v>
      </c>
      <c r="T87" s="45"/>
      <c r="U87" s="48">
        <v>0</v>
      </c>
      <c r="V87" s="38" t="s">
        <v>165</v>
      </c>
      <c r="W87" s="44" t="s">
        <v>165</v>
      </c>
      <c r="X87" s="50" t="s">
        <v>165</v>
      </c>
      <c r="Y87" s="52" t="s">
        <v>165</v>
      </c>
      <c r="AA87" s="48">
        <v>0</v>
      </c>
      <c r="AB87" s="38" t="s">
        <v>165</v>
      </c>
      <c r="AC87" s="44" t="s">
        <v>165</v>
      </c>
      <c r="AD87" s="50" t="s">
        <v>165</v>
      </c>
      <c r="AE87" s="52" t="s">
        <v>165</v>
      </c>
      <c r="AG87" s="48">
        <v>0</v>
      </c>
      <c r="AH87" s="38" t="s">
        <v>165</v>
      </c>
      <c r="AI87" s="44" t="s">
        <v>165</v>
      </c>
      <c r="AJ87" s="50" t="s">
        <v>165</v>
      </c>
      <c r="AK87" s="52" t="s">
        <v>165</v>
      </c>
      <c r="AL87" s="43" t="s">
        <v>283</v>
      </c>
      <c r="AM87" s="48">
        <v>0</v>
      </c>
      <c r="AN87" s="38" t="s">
        <v>165</v>
      </c>
      <c r="AO87" s="44" t="s">
        <v>165</v>
      </c>
      <c r="AP87" s="50" t="s">
        <v>165</v>
      </c>
      <c r="AQ87" s="52" t="s">
        <v>165</v>
      </c>
      <c r="AS87" s="48">
        <v>0</v>
      </c>
      <c r="AT87" s="38" t="s">
        <v>165</v>
      </c>
      <c r="AU87" s="44" t="s">
        <v>165</v>
      </c>
      <c r="AV87" s="50" t="s">
        <v>165</v>
      </c>
      <c r="AW87" s="52" t="s">
        <v>165</v>
      </c>
      <c r="AY87" s="48">
        <v>0</v>
      </c>
      <c r="AZ87" s="38" t="s">
        <v>165</v>
      </c>
      <c r="BA87" s="44" t="s">
        <v>165</v>
      </c>
      <c r="BB87" s="50" t="s">
        <v>165</v>
      </c>
      <c r="BC87" s="52" t="s">
        <v>165</v>
      </c>
    </row>
    <row r="88" spans="1:55" s="73" customFormat="1" ht="12.75">
      <c r="A88" s="82" t="s">
        <v>269</v>
      </c>
      <c r="B88" s="43" t="s">
        <v>213</v>
      </c>
      <c r="C88" s="37" t="s">
        <v>215</v>
      </c>
      <c r="D88" s="37" t="s">
        <v>65</v>
      </c>
      <c r="E88" s="46">
        <f>F88*(I88+O88+U88+AA88+AG88+AM88+AS88+AY88)</f>
        <v>0</v>
      </c>
      <c r="F88" s="44">
        <f>IF(D88="MDR",1.3,0)+IF(D88="D12",1.19,0)+IF(D88="D14",1.13,0)+IF(D88="D16",1.08,0)+IF(D88="D19",1.04,0)+IF(D88="D20",1.02,0)+IF(D88="D35",1.1,0)+IF(D88="D50",1.16,0)+IF(D88="M12",1.13,0)+IF(D88="M14",1.08,0)+IF(D88="M16",1.05,0)+IF(D88="M19",1.01,0)+IF(D88="M20",1,0)+IF(D88="M40",1.04,0)+IF(D88="M50",1.07,0)</f>
        <v>1.1</v>
      </c>
      <c r="G88" s="45">
        <f>IF(I88&gt;0,1,0)+IF(O88&gt;0,1,0)+IF(U88&gt;0,1,0)+IF(AA88&gt;0,1,0)+IF(AG88&gt;0,1,0)+IF(AM88&gt;0,1,0)+IF(AS88&gt;0,1,0)+IF(AY88&gt;0,1,0)</f>
        <v>0</v>
      </c>
      <c r="H88" s="38" t="e">
        <f>E88/G88</f>
        <v>#DIV/0!</v>
      </c>
      <c r="I88" s="48">
        <v>0</v>
      </c>
      <c r="J88" s="38" t="s">
        <v>165</v>
      </c>
      <c r="K88" s="44" t="s">
        <v>165</v>
      </c>
      <c r="L88" s="50" t="s">
        <v>165</v>
      </c>
      <c r="M88" s="52" t="s">
        <v>165</v>
      </c>
      <c r="N88" s="38"/>
      <c r="O88" s="48">
        <v>0</v>
      </c>
      <c r="P88" s="38" t="s">
        <v>165</v>
      </c>
      <c r="Q88" s="44" t="s">
        <v>165</v>
      </c>
      <c r="R88" s="50" t="s">
        <v>165</v>
      </c>
      <c r="S88" s="52" t="s">
        <v>165</v>
      </c>
      <c r="T88" s="45"/>
      <c r="U88" s="48">
        <v>0</v>
      </c>
      <c r="V88" s="38" t="s">
        <v>165</v>
      </c>
      <c r="W88" s="44" t="s">
        <v>165</v>
      </c>
      <c r="X88" s="50" t="s">
        <v>165</v>
      </c>
      <c r="Y88" s="52" t="s">
        <v>165</v>
      </c>
      <c r="AA88" s="48">
        <v>0</v>
      </c>
      <c r="AB88" s="38" t="s">
        <v>165</v>
      </c>
      <c r="AC88" s="44" t="s">
        <v>165</v>
      </c>
      <c r="AD88" s="50" t="s">
        <v>165</v>
      </c>
      <c r="AE88" s="52" t="s">
        <v>165</v>
      </c>
      <c r="AG88" s="48">
        <v>0</v>
      </c>
      <c r="AH88" s="38" t="s">
        <v>165</v>
      </c>
      <c r="AI88" s="44" t="s">
        <v>165</v>
      </c>
      <c r="AJ88" s="50" t="s">
        <v>165</v>
      </c>
      <c r="AK88" s="52" t="s">
        <v>165</v>
      </c>
      <c r="AL88" s="43" t="s">
        <v>213</v>
      </c>
      <c r="AM88" s="48">
        <v>0</v>
      </c>
      <c r="AN88" s="38" t="s">
        <v>165</v>
      </c>
      <c r="AO88" s="44" t="s">
        <v>165</v>
      </c>
      <c r="AP88" s="50" t="s">
        <v>165</v>
      </c>
      <c r="AQ88" s="52" t="s">
        <v>165</v>
      </c>
      <c r="AS88" s="48">
        <v>0</v>
      </c>
      <c r="AT88" s="38" t="s">
        <v>165</v>
      </c>
      <c r="AU88" s="44" t="s">
        <v>165</v>
      </c>
      <c r="AV88" s="50" t="s">
        <v>165</v>
      </c>
      <c r="AW88" s="52" t="s">
        <v>165</v>
      </c>
      <c r="AY88" s="48">
        <v>0</v>
      </c>
      <c r="AZ88" s="38" t="s">
        <v>165</v>
      </c>
      <c r="BA88" s="44" t="s">
        <v>165</v>
      </c>
      <c r="BB88" s="50" t="s">
        <v>165</v>
      </c>
      <c r="BC88" s="52" t="s">
        <v>165</v>
      </c>
    </row>
    <row r="89" spans="1:55" s="73" customFormat="1" ht="12.75">
      <c r="A89" s="82" t="s">
        <v>272</v>
      </c>
      <c r="B89" s="43" t="s">
        <v>233</v>
      </c>
      <c r="C89" s="37" t="s">
        <v>234</v>
      </c>
      <c r="D89" s="37" t="s">
        <v>133</v>
      </c>
      <c r="E89" s="46">
        <f>F89*(I89+O89+U89+AA89+AG89+AM89+AS89+AY89)</f>
        <v>0</v>
      </c>
      <c r="F89" s="44">
        <f>IF(D89="MDR",1.3,0)+IF(D89="D12",1.19,0)+IF(D89="D14",1.13,0)+IF(D89="D16",1.08,0)+IF(D89="D19",1.04,0)+IF(D89="D20",1.02,0)+IF(D89="D35",1.1,0)+IF(D89="D50",1.16,0)+IF(D89="M12",1.13,0)+IF(D89="M14",1.08,0)+IF(D89="M16",1.05,0)+IF(D89="M19",1.01,0)+IF(D89="M20",1,0)+IF(D89="M40",1.04,0)+IF(D89="M50",1.07,0)</f>
        <v>1.02</v>
      </c>
      <c r="G89" s="45">
        <f>IF(I89&gt;0,1,0)+IF(O89&gt;0,1,0)+IF(U89&gt;0,1,0)+IF(AA89&gt;0,1,0)+IF(AG89&gt;0,1,0)+IF(AM89&gt;0,1,0)+IF(AS89&gt;0,1,0)+IF(AY89&gt;0,1,0)</f>
        <v>0</v>
      </c>
      <c r="H89" s="38" t="e">
        <f>E89/G89</f>
        <v>#DIV/0!</v>
      </c>
      <c r="I89" s="48">
        <v>0</v>
      </c>
      <c r="J89" s="38" t="s">
        <v>165</v>
      </c>
      <c r="K89" s="44" t="s">
        <v>165</v>
      </c>
      <c r="L89" s="50" t="s">
        <v>165</v>
      </c>
      <c r="M89" s="52" t="s">
        <v>165</v>
      </c>
      <c r="N89" s="45"/>
      <c r="O89" s="48">
        <v>0</v>
      </c>
      <c r="P89" s="38" t="s">
        <v>165</v>
      </c>
      <c r="Q89" s="44" t="s">
        <v>165</v>
      </c>
      <c r="R89" s="50" t="s">
        <v>165</v>
      </c>
      <c r="S89" s="52" t="s">
        <v>165</v>
      </c>
      <c r="T89" s="38"/>
      <c r="U89" s="48">
        <v>0</v>
      </c>
      <c r="V89" s="38" t="s">
        <v>165</v>
      </c>
      <c r="W89" s="44" t="s">
        <v>165</v>
      </c>
      <c r="X89" s="50" t="s">
        <v>165</v>
      </c>
      <c r="Y89" s="52" t="s">
        <v>165</v>
      </c>
      <c r="AA89" s="48">
        <v>0</v>
      </c>
      <c r="AB89" s="38" t="s">
        <v>165</v>
      </c>
      <c r="AC89" s="44" t="s">
        <v>165</v>
      </c>
      <c r="AD89" s="50" t="s">
        <v>165</v>
      </c>
      <c r="AE89" s="52" t="s">
        <v>165</v>
      </c>
      <c r="AG89" s="48">
        <v>0</v>
      </c>
      <c r="AH89" s="38" t="s">
        <v>165</v>
      </c>
      <c r="AI89" s="44" t="s">
        <v>165</v>
      </c>
      <c r="AJ89" s="50" t="s">
        <v>165</v>
      </c>
      <c r="AK89" s="52" t="s">
        <v>165</v>
      </c>
      <c r="AL89" s="43" t="s">
        <v>233</v>
      </c>
      <c r="AM89" s="48">
        <v>0</v>
      </c>
      <c r="AN89" s="38" t="s">
        <v>165</v>
      </c>
      <c r="AO89" s="44" t="s">
        <v>165</v>
      </c>
      <c r="AP89" s="50" t="s">
        <v>165</v>
      </c>
      <c r="AQ89" s="52" t="s">
        <v>165</v>
      </c>
      <c r="AS89" s="48">
        <v>0</v>
      </c>
      <c r="AT89" s="38" t="s">
        <v>165</v>
      </c>
      <c r="AU89" s="44" t="s">
        <v>165</v>
      </c>
      <c r="AV89" s="50" t="s">
        <v>165</v>
      </c>
      <c r="AW89" s="52" t="s">
        <v>165</v>
      </c>
      <c r="AY89" s="48">
        <v>0</v>
      </c>
      <c r="AZ89" s="38" t="s">
        <v>165</v>
      </c>
      <c r="BA89" s="44" t="s">
        <v>165</v>
      </c>
      <c r="BB89" s="50" t="s">
        <v>165</v>
      </c>
      <c r="BC89" s="52" t="s">
        <v>165</v>
      </c>
    </row>
    <row r="90" spans="1:55" s="74" customFormat="1" ht="12.75">
      <c r="A90" s="82" t="s">
        <v>273</v>
      </c>
      <c r="B90" s="43" t="s">
        <v>167</v>
      </c>
      <c r="C90" s="37" t="s">
        <v>168</v>
      </c>
      <c r="D90" s="37" t="s">
        <v>133</v>
      </c>
      <c r="E90" s="46">
        <f>F90*(I90+O90+U90+AA90+AG90+AM90+AS90+AY90)</f>
        <v>0</v>
      </c>
      <c r="F90" s="44">
        <f>IF(D90="MDR",1.3,0)+IF(D90="D12",1.19,0)+IF(D90="D14",1.13,0)+IF(D90="D16",1.08,0)+IF(D90="D19",1.04,0)+IF(D90="D20",1.02,0)+IF(D90="D35",1.1,0)+IF(D90="D50",1.16,0)+IF(D90="M12",1.13,0)+IF(D90="M14",1.08,0)+IF(D90="M16",1.05,0)+IF(D90="M19",1.01,0)+IF(D90="M20",1,0)+IF(D90="M40",1.04,0)+IF(D90="M50",1.07,0)</f>
        <v>1.02</v>
      </c>
      <c r="G90" s="45">
        <f>IF(I90&gt;0,1,0)+IF(O90&gt;0,1,0)+IF(U90&gt;0,1,0)+IF(AA90&gt;0,1,0)+IF(AG90&gt;0,1,0)+IF(AM90&gt;0,1,0)+IF(AS90&gt;0,1,0)+IF(AY90&gt;0,1,0)</f>
        <v>0</v>
      </c>
      <c r="H90" s="38" t="e">
        <f>E90/G90</f>
        <v>#DIV/0!</v>
      </c>
      <c r="I90" s="48">
        <v>0</v>
      </c>
      <c r="J90" s="38" t="s">
        <v>165</v>
      </c>
      <c r="K90" s="44" t="s">
        <v>165</v>
      </c>
      <c r="L90" s="50" t="s">
        <v>165</v>
      </c>
      <c r="M90" s="52" t="s">
        <v>165</v>
      </c>
      <c r="N90" s="38"/>
      <c r="O90" s="48">
        <v>0</v>
      </c>
      <c r="P90" s="38" t="s">
        <v>165</v>
      </c>
      <c r="Q90" s="44" t="s">
        <v>165</v>
      </c>
      <c r="R90" s="50" t="s">
        <v>165</v>
      </c>
      <c r="S90" s="52" t="s">
        <v>165</v>
      </c>
      <c r="T90" s="45"/>
      <c r="U90" s="48">
        <v>0</v>
      </c>
      <c r="V90" s="38" t="s">
        <v>165</v>
      </c>
      <c r="W90" s="44" t="s">
        <v>165</v>
      </c>
      <c r="X90" s="50" t="s">
        <v>165</v>
      </c>
      <c r="Y90" s="52" t="s">
        <v>165</v>
      </c>
      <c r="Z90" s="73"/>
      <c r="AA90" s="48">
        <v>0</v>
      </c>
      <c r="AB90" s="38" t="s">
        <v>165</v>
      </c>
      <c r="AC90" s="44" t="s">
        <v>165</v>
      </c>
      <c r="AD90" s="50" t="s">
        <v>165</v>
      </c>
      <c r="AE90" s="52" t="s">
        <v>165</v>
      </c>
      <c r="AF90" s="73"/>
      <c r="AG90" s="48">
        <v>0</v>
      </c>
      <c r="AH90" s="38" t="s">
        <v>165</v>
      </c>
      <c r="AI90" s="44" t="s">
        <v>165</v>
      </c>
      <c r="AJ90" s="50" t="s">
        <v>165</v>
      </c>
      <c r="AK90" s="52" t="s">
        <v>165</v>
      </c>
      <c r="AL90" s="43" t="s">
        <v>167</v>
      </c>
      <c r="AM90" s="48">
        <v>0</v>
      </c>
      <c r="AN90" s="38" t="s">
        <v>165</v>
      </c>
      <c r="AO90" s="44" t="s">
        <v>165</v>
      </c>
      <c r="AP90" s="50" t="s">
        <v>165</v>
      </c>
      <c r="AQ90" s="52" t="s">
        <v>165</v>
      </c>
      <c r="AR90" s="73"/>
      <c r="AS90" s="48">
        <v>0</v>
      </c>
      <c r="AT90" s="38" t="s">
        <v>165</v>
      </c>
      <c r="AU90" s="44" t="s">
        <v>165</v>
      </c>
      <c r="AV90" s="50" t="s">
        <v>165</v>
      </c>
      <c r="AW90" s="52" t="s">
        <v>165</v>
      </c>
      <c r="AX90" s="73"/>
      <c r="AY90" s="48">
        <v>0</v>
      </c>
      <c r="AZ90" s="38" t="s">
        <v>165</v>
      </c>
      <c r="BA90" s="44" t="s">
        <v>165</v>
      </c>
      <c r="BB90" s="50" t="s">
        <v>165</v>
      </c>
      <c r="BC90" s="52" t="s">
        <v>165</v>
      </c>
    </row>
    <row r="91" spans="1:94" s="74" customFormat="1" ht="12.75">
      <c r="A91" s="82" t="s">
        <v>294</v>
      </c>
      <c r="B91" s="43" t="s">
        <v>190</v>
      </c>
      <c r="C91" s="37" t="s">
        <v>191</v>
      </c>
      <c r="D91" s="37" t="s">
        <v>133</v>
      </c>
      <c r="E91" s="46">
        <f>F91*(I91+O91+U91+AA91+AG91+AM91+AS91+AY91)</f>
        <v>0</v>
      </c>
      <c r="F91" s="44">
        <f>IF(D91="MDR",1.3,0)+IF(D91="D12",1.19,0)+IF(D91="D14",1.13,0)+IF(D91="D16",1.08,0)+IF(D91="D19",1.04,0)+IF(D91="D20",1.02,0)+IF(D91="D35",1.1,0)+IF(D91="D50",1.16,0)+IF(D91="M12",1.13,0)+IF(D91="M14",1.08,0)+IF(D91="M16",1.05,0)+IF(D91="M19",1.01,0)+IF(D91="M20",1,0)+IF(D91="M40",1.04,0)+IF(D91="M50",1.07,0)</f>
        <v>1.02</v>
      </c>
      <c r="G91" s="45">
        <f>IF(I91&gt;0,1,0)+IF(O91&gt;0,1,0)+IF(U91&gt;0,1,0)+IF(AA91&gt;0,1,0)+IF(AG91&gt;0,1,0)+IF(AM91&gt;0,1,0)+IF(AS91&gt;0,1,0)+IF(AY91&gt;0,1,0)</f>
        <v>0</v>
      </c>
      <c r="H91" s="38" t="e">
        <f>E91/G91</f>
        <v>#DIV/0!</v>
      </c>
      <c r="I91" s="48">
        <v>0</v>
      </c>
      <c r="J91" s="38" t="s">
        <v>165</v>
      </c>
      <c r="K91" s="44" t="s">
        <v>165</v>
      </c>
      <c r="L91" s="50" t="s">
        <v>165</v>
      </c>
      <c r="M91" s="52" t="s">
        <v>165</v>
      </c>
      <c r="N91" s="38"/>
      <c r="O91" s="48">
        <v>0</v>
      </c>
      <c r="P91" s="38" t="s">
        <v>165</v>
      </c>
      <c r="Q91" s="44" t="s">
        <v>165</v>
      </c>
      <c r="R91" s="50" t="s">
        <v>165</v>
      </c>
      <c r="S91" s="52" t="s">
        <v>165</v>
      </c>
      <c r="T91" s="45"/>
      <c r="U91" s="48">
        <v>0</v>
      </c>
      <c r="V91" s="38" t="s">
        <v>165</v>
      </c>
      <c r="W91" s="44" t="s">
        <v>165</v>
      </c>
      <c r="X91" s="50" t="s">
        <v>165</v>
      </c>
      <c r="Y91" s="52" t="s">
        <v>165</v>
      </c>
      <c r="Z91" s="73"/>
      <c r="AA91" s="48">
        <v>0</v>
      </c>
      <c r="AB91" s="38" t="s">
        <v>165</v>
      </c>
      <c r="AC91" s="44" t="s">
        <v>165</v>
      </c>
      <c r="AD91" s="50" t="s">
        <v>165</v>
      </c>
      <c r="AE91" s="52" t="s">
        <v>165</v>
      </c>
      <c r="AF91" s="73"/>
      <c r="AG91" s="48">
        <v>0</v>
      </c>
      <c r="AH91" s="38" t="s">
        <v>165</v>
      </c>
      <c r="AI91" s="44" t="s">
        <v>165</v>
      </c>
      <c r="AJ91" s="50" t="s">
        <v>165</v>
      </c>
      <c r="AK91" s="52" t="s">
        <v>165</v>
      </c>
      <c r="AL91" s="43" t="s">
        <v>190</v>
      </c>
      <c r="AM91" s="48">
        <v>0</v>
      </c>
      <c r="AN91" s="38" t="s">
        <v>165</v>
      </c>
      <c r="AO91" s="44" t="s">
        <v>165</v>
      </c>
      <c r="AP91" s="50" t="s">
        <v>165</v>
      </c>
      <c r="AQ91" s="52" t="s">
        <v>165</v>
      </c>
      <c r="AR91" s="73"/>
      <c r="AS91" s="48">
        <v>0</v>
      </c>
      <c r="AT91" s="38" t="s">
        <v>165</v>
      </c>
      <c r="AU91" s="44" t="s">
        <v>165</v>
      </c>
      <c r="AV91" s="50" t="s">
        <v>165</v>
      </c>
      <c r="AW91" s="52" t="s">
        <v>165</v>
      </c>
      <c r="AX91" s="73"/>
      <c r="AY91" s="48">
        <v>0</v>
      </c>
      <c r="AZ91" s="38" t="s">
        <v>165</v>
      </c>
      <c r="BA91" s="44" t="s">
        <v>165</v>
      </c>
      <c r="BB91" s="50" t="s">
        <v>165</v>
      </c>
      <c r="BC91" s="52" t="s">
        <v>165</v>
      </c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</row>
    <row r="92" spans="1:94" s="74" customFormat="1" ht="12.75">
      <c r="A92" s="82" t="s">
        <v>297</v>
      </c>
      <c r="B92" s="92" t="s">
        <v>130</v>
      </c>
      <c r="C92" s="93" t="s">
        <v>131</v>
      </c>
      <c r="D92" s="93" t="s">
        <v>129</v>
      </c>
      <c r="E92" s="94">
        <f>F92*(I92+O92+U92+AA92+AG92+AM92+AS92+AY92)</f>
        <v>0</v>
      </c>
      <c r="F92" s="95">
        <f>IF(D92="MDR",1.3,0)+IF(D92="D12",1.19,0)+IF(D92="D14",1.13,0)+IF(D92="D16",1.08,0)+IF(D92="D19",1.04,0)+IF(D92="D20",1.02,0)+IF(D92="D35",1.1,0)+IF(D92="D50",1.16,0)+IF(D92="M12",1.13,0)+IF(D92="M14",1.08,0)+IF(D92="M16",1.05,0)+IF(D92="M19",1.01,0)+IF(D92="M20",1,0)+IF(D92="M40",1.04,0)+IF(D92="M50",1.07,0)</f>
        <v>1.04</v>
      </c>
      <c r="G92" s="96">
        <f>IF(I92&gt;0,1,0)+IF(O92&gt;0,1,0)+IF(U92&gt;0,1,0)+IF(AA92&gt;0,1,0)+IF(AG92&gt;0,1,0)+IF(AM92&gt;0,1,0)+IF(AS92&gt;0,1,0)+IF(AY92&gt;0,1,0)</f>
        <v>0</v>
      </c>
      <c r="H92" s="97" t="e">
        <f>E92/G92</f>
        <v>#DIV/0!</v>
      </c>
      <c r="I92" s="98">
        <v>0</v>
      </c>
      <c r="J92" s="97" t="s">
        <v>165</v>
      </c>
      <c r="K92" s="95" t="s">
        <v>165</v>
      </c>
      <c r="L92" s="99" t="s">
        <v>165</v>
      </c>
      <c r="M92" s="100" t="s">
        <v>165</v>
      </c>
      <c r="N92" s="97"/>
      <c r="O92" s="98">
        <v>0</v>
      </c>
      <c r="P92" s="97" t="s">
        <v>165</v>
      </c>
      <c r="Q92" s="95" t="s">
        <v>165</v>
      </c>
      <c r="R92" s="99" t="s">
        <v>165</v>
      </c>
      <c r="S92" s="100" t="s">
        <v>165</v>
      </c>
      <c r="T92" s="96"/>
      <c r="U92" s="98">
        <v>0</v>
      </c>
      <c r="V92" s="97" t="s">
        <v>165</v>
      </c>
      <c r="W92" s="95" t="s">
        <v>165</v>
      </c>
      <c r="X92" s="99" t="s">
        <v>165</v>
      </c>
      <c r="Y92" s="100" t="s">
        <v>165</v>
      </c>
      <c r="Z92" s="101"/>
      <c r="AA92" s="98">
        <v>0</v>
      </c>
      <c r="AB92" s="97" t="s">
        <v>165</v>
      </c>
      <c r="AC92" s="95" t="s">
        <v>165</v>
      </c>
      <c r="AD92" s="99" t="s">
        <v>165</v>
      </c>
      <c r="AE92" s="100" t="s">
        <v>165</v>
      </c>
      <c r="AF92" s="101"/>
      <c r="AG92" s="98">
        <v>0</v>
      </c>
      <c r="AH92" s="97" t="s">
        <v>165</v>
      </c>
      <c r="AI92" s="95" t="s">
        <v>165</v>
      </c>
      <c r="AJ92" s="99" t="s">
        <v>165</v>
      </c>
      <c r="AK92" s="100" t="s">
        <v>165</v>
      </c>
      <c r="AL92" s="92" t="s">
        <v>130</v>
      </c>
      <c r="AM92" s="98">
        <v>0</v>
      </c>
      <c r="AN92" s="97" t="s">
        <v>165</v>
      </c>
      <c r="AO92" s="95" t="s">
        <v>165</v>
      </c>
      <c r="AP92" s="99" t="s">
        <v>165</v>
      </c>
      <c r="AQ92" s="102" t="s">
        <v>165</v>
      </c>
      <c r="AR92" s="101"/>
      <c r="AS92" s="98">
        <v>0</v>
      </c>
      <c r="AT92" s="97" t="s">
        <v>165</v>
      </c>
      <c r="AU92" s="95" t="s">
        <v>165</v>
      </c>
      <c r="AV92" s="99" t="s">
        <v>165</v>
      </c>
      <c r="AW92" s="102" t="s">
        <v>165</v>
      </c>
      <c r="AX92" s="105"/>
      <c r="AY92" s="98">
        <v>0</v>
      </c>
      <c r="AZ92" s="97" t="s">
        <v>165</v>
      </c>
      <c r="BA92" s="95" t="s">
        <v>165</v>
      </c>
      <c r="BB92" s="99" t="s">
        <v>165</v>
      </c>
      <c r="BC92" s="100" t="s">
        <v>165</v>
      </c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</row>
    <row r="93" spans="1:55" s="74" customFormat="1" ht="12.75">
      <c r="A93" s="82" t="s">
        <v>303</v>
      </c>
      <c r="B93" s="43" t="s">
        <v>127</v>
      </c>
      <c r="C93" s="37" t="s">
        <v>128</v>
      </c>
      <c r="D93" s="37" t="s">
        <v>129</v>
      </c>
      <c r="E93" s="46">
        <f>F93*(I93+O93+U93+AA93+AG93+AM93+AS93+AY93)</f>
        <v>0</v>
      </c>
      <c r="F93" s="44">
        <f>IF(D93="MDR",1.3,0)+IF(D93="D12",1.19,0)+IF(D93="D14",1.13,0)+IF(D93="D16",1.08,0)+IF(D93="D19",1.04,0)+IF(D93="D20",1.02,0)+IF(D93="D35",1.1,0)+IF(D93="D50",1.16,0)+IF(D93="M12",1.13,0)+IF(D93="M14",1.08,0)+IF(D93="M16",1.05,0)+IF(D93="M19",1.01,0)+IF(D93="M20",1,0)+IF(D93="M40",1.04,0)+IF(D93="M50",1.07,0)</f>
        <v>1.04</v>
      </c>
      <c r="G93" s="45">
        <f>IF(I93&gt;0,1,0)+IF(O93&gt;0,1,0)+IF(U93&gt;0,1,0)+IF(AA93&gt;0,1,0)+IF(AG93&gt;0,1,0)+IF(AM93&gt;0,1,0)+IF(AS93&gt;0,1,0)+IF(AY93&gt;0,1,0)</f>
        <v>0</v>
      </c>
      <c r="H93" s="38" t="e">
        <f>E93/G93</f>
        <v>#DIV/0!</v>
      </c>
      <c r="I93" s="48">
        <v>0</v>
      </c>
      <c r="J93" s="38" t="s">
        <v>165</v>
      </c>
      <c r="K93" s="44" t="s">
        <v>165</v>
      </c>
      <c r="L93" s="50" t="s">
        <v>165</v>
      </c>
      <c r="M93" s="52" t="s">
        <v>165</v>
      </c>
      <c r="N93" s="38"/>
      <c r="O93" s="48">
        <v>0</v>
      </c>
      <c r="P93" s="38" t="s">
        <v>165</v>
      </c>
      <c r="Q93" s="44" t="s">
        <v>165</v>
      </c>
      <c r="R93" s="50" t="s">
        <v>165</v>
      </c>
      <c r="S93" s="52" t="s">
        <v>165</v>
      </c>
      <c r="T93" s="38"/>
      <c r="U93" s="48">
        <v>0</v>
      </c>
      <c r="V93" s="38" t="s">
        <v>165</v>
      </c>
      <c r="W93" s="44" t="s">
        <v>165</v>
      </c>
      <c r="X93" s="50" t="s">
        <v>165</v>
      </c>
      <c r="Y93" s="52" t="s">
        <v>165</v>
      </c>
      <c r="Z93" s="73"/>
      <c r="AA93" s="48">
        <v>0</v>
      </c>
      <c r="AB93" s="38" t="s">
        <v>165</v>
      </c>
      <c r="AC93" s="44" t="s">
        <v>165</v>
      </c>
      <c r="AD93" s="50" t="s">
        <v>165</v>
      </c>
      <c r="AE93" s="52" t="s">
        <v>165</v>
      </c>
      <c r="AF93" s="73"/>
      <c r="AG93" s="48">
        <v>0</v>
      </c>
      <c r="AH93" s="38" t="s">
        <v>165</v>
      </c>
      <c r="AI93" s="44" t="s">
        <v>165</v>
      </c>
      <c r="AJ93" s="50" t="s">
        <v>165</v>
      </c>
      <c r="AK93" s="52" t="s">
        <v>165</v>
      </c>
      <c r="AL93" s="43" t="s">
        <v>127</v>
      </c>
      <c r="AM93" s="48">
        <v>0</v>
      </c>
      <c r="AN93" s="38" t="s">
        <v>165</v>
      </c>
      <c r="AO93" s="44" t="s">
        <v>165</v>
      </c>
      <c r="AP93" s="50" t="s">
        <v>165</v>
      </c>
      <c r="AQ93" s="52" t="s">
        <v>165</v>
      </c>
      <c r="AR93" s="73"/>
      <c r="AS93" s="48">
        <v>0</v>
      </c>
      <c r="AT93" s="38" t="s">
        <v>165</v>
      </c>
      <c r="AU93" s="44" t="s">
        <v>165</v>
      </c>
      <c r="AV93" s="50" t="s">
        <v>165</v>
      </c>
      <c r="AW93" s="52" t="s">
        <v>165</v>
      </c>
      <c r="AX93" s="73"/>
      <c r="AY93" s="48">
        <v>0</v>
      </c>
      <c r="AZ93" s="38" t="s">
        <v>165</v>
      </c>
      <c r="BA93" s="44" t="s">
        <v>165</v>
      </c>
      <c r="BB93" s="50" t="s">
        <v>165</v>
      </c>
      <c r="BC93" s="52" t="s">
        <v>165</v>
      </c>
    </row>
    <row r="94" spans="1:55" s="74" customFormat="1" ht="12.75">
      <c r="A94" s="82" t="s">
        <v>304</v>
      </c>
      <c r="B94" s="43" t="s">
        <v>231</v>
      </c>
      <c r="C94" s="37" t="s">
        <v>241</v>
      </c>
      <c r="D94" s="37" t="s">
        <v>116</v>
      </c>
      <c r="E94" s="46">
        <f>F94*(I94+O94+U94+AA94+AG94+AM94+AS94+AY94)</f>
        <v>0</v>
      </c>
      <c r="F94" s="44">
        <f>IF(D94="MDR",1.3,0)+IF(D94="D12",1.19,0)+IF(D94="D14",1.13,0)+IF(D94="D16",1.08,0)+IF(D94="D19",1.04,0)+IF(D94="D20",1.02,0)+IF(D94="D35",1.1,0)+IF(D94="D50",1.16,0)+IF(D94="M12",1.13,0)+IF(D94="M14",1.08,0)+IF(D94="M16",1.05,0)+IF(D94="M19",1.01,0)+IF(D94="M20",1,0)+IF(D94="M40",1.04,0)+IF(D94="M50",1.07,0)</f>
        <v>1.13</v>
      </c>
      <c r="G94" s="45">
        <f>IF(I94&gt;0,1,0)+IF(O94&gt;0,1,0)+IF(U94&gt;0,1,0)+IF(AA94&gt;0,1,0)+IF(AG94&gt;0,1,0)+IF(AM94&gt;0,1,0)+IF(AS94&gt;0,1,0)+IF(AY94&gt;0,1,0)</f>
        <v>0</v>
      </c>
      <c r="H94" s="38" t="e">
        <f>E94/G94</f>
        <v>#DIV/0!</v>
      </c>
      <c r="I94" s="48">
        <v>0</v>
      </c>
      <c r="J94" s="38" t="s">
        <v>165</v>
      </c>
      <c r="K94" s="44" t="s">
        <v>165</v>
      </c>
      <c r="L94" s="50" t="s">
        <v>165</v>
      </c>
      <c r="M94" s="52" t="s">
        <v>165</v>
      </c>
      <c r="N94" s="38"/>
      <c r="O94" s="48">
        <v>0</v>
      </c>
      <c r="P94" s="38" t="s">
        <v>165</v>
      </c>
      <c r="Q94" s="44" t="s">
        <v>165</v>
      </c>
      <c r="R94" s="50" t="s">
        <v>165</v>
      </c>
      <c r="S94" s="52" t="s">
        <v>165</v>
      </c>
      <c r="T94" s="45"/>
      <c r="U94" s="48">
        <v>0</v>
      </c>
      <c r="V94" s="38" t="s">
        <v>165</v>
      </c>
      <c r="W94" s="44" t="s">
        <v>165</v>
      </c>
      <c r="X94" s="50" t="s">
        <v>165</v>
      </c>
      <c r="Y94" s="52" t="s">
        <v>165</v>
      </c>
      <c r="Z94" s="73"/>
      <c r="AA94" s="48">
        <v>0</v>
      </c>
      <c r="AB94" s="38" t="s">
        <v>165</v>
      </c>
      <c r="AC94" s="44" t="s">
        <v>165</v>
      </c>
      <c r="AD94" s="50" t="s">
        <v>165</v>
      </c>
      <c r="AE94" s="52" t="s">
        <v>165</v>
      </c>
      <c r="AF94" s="73"/>
      <c r="AG94" s="48">
        <v>0</v>
      </c>
      <c r="AH94" s="38" t="s">
        <v>165</v>
      </c>
      <c r="AI94" s="44" t="s">
        <v>165</v>
      </c>
      <c r="AJ94" s="50" t="s">
        <v>165</v>
      </c>
      <c r="AK94" s="52" t="s">
        <v>165</v>
      </c>
      <c r="AL94" s="43" t="s">
        <v>231</v>
      </c>
      <c r="AM94" s="48">
        <v>0</v>
      </c>
      <c r="AN94" s="38" t="s">
        <v>165</v>
      </c>
      <c r="AO94" s="44" t="s">
        <v>165</v>
      </c>
      <c r="AP94" s="50" t="s">
        <v>165</v>
      </c>
      <c r="AQ94" s="52" t="s">
        <v>165</v>
      </c>
      <c r="AR94" s="73"/>
      <c r="AS94" s="48">
        <v>0</v>
      </c>
      <c r="AT94" s="38" t="s">
        <v>165</v>
      </c>
      <c r="AU94" s="44" t="s">
        <v>165</v>
      </c>
      <c r="AV94" s="50" t="s">
        <v>165</v>
      </c>
      <c r="AW94" s="52" t="s">
        <v>165</v>
      </c>
      <c r="AX94" s="79"/>
      <c r="AY94" s="48">
        <v>0</v>
      </c>
      <c r="AZ94" s="38" t="s">
        <v>165</v>
      </c>
      <c r="BA94" s="44" t="s">
        <v>165</v>
      </c>
      <c r="BB94" s="50" t="s">
        <v>165</v>
      </c>
      <c r="BC94" s="52" t="s">
        <v>165</v>
      </c>
    </row>
    <row r="95" spans="1:55" s="89" customFormat="1" ht="12.75">
      <c r="A95" s="88" t="s">
        <v>319</v>
      </c>
      <c r="B95" s="43" t="s">
        <v>279</v>
      </c>
      <c r="C95" s="37" t="s">
        <v>200</v>
      </c>
      <c r="D95" s="37" t="s">
        <v>201</v>
      </c>
      <c r="E95" s="46">
        <f>F95*(I95+O95+U95+AA95+AG95+AM95+AS95+AY95)</f>
        <v>0</v>
      </c>
      <c r="F95" s="44">
        <f>IF(D95="MDR",1.3,0)+IF(D95="D12",1.19,0)+IF(D95="D14",1.13,0)+IF(D95="D16",1.08,0)+IF(D95="D19",1.04,0)+IF(D95="D20",1.02,0)+IF(D95="D35",1.1,0)+IF(D95="D50",1.16,0)+IF(D95="M12",1.13,0)+IF(D95="M14",1.08,0)+IF(D95="M16",1.05,0)+IF(D95="M19",1.01,0)+IF(D95="M20",1,0)+IF(D95="M40",1.04,0)+IF(D95="M50",1.07,0)</f>
        <v>1.19</v>
      </c>
      <c r="G95" s="45">
        <f>IF(I95&gt;0,1,0)+IF(O95&gt;0,1,0)+IF(U95&gt;0,1,0)+IF(AA95&gt;0,1,0)+IF(AG95&gt;0,1,0)+IF(AM95&gt;0,1,0)+IF(AS95&gt;0,1,0)+IF(AY95&gt;0,1,0)</f>
        <v>0</v>
      </c>
      <c r="H95" s="38" t="e">
        <f>E95/G95</f>
        <v>#DIV/0!</v>
      </c>
      <c r="I95" s="48">
        <v>0</v>
      </c>
      <c r="J95" s="38" t="s">
        <v>165</v>
      </c>
      <c r="K95" s="44" t="s">
        <v>165</v>
      </c>
      <c r="L95" s="50" t="s">
        <v>165</v>
      </c>
      <c r="M95" s="52" t="s">
        <v>165</v>
      </c>
      <c r="N95" s="38"/>
      <c r="O95" s="48">
        <v>0</v>
      </c>
      <c r="P95" s="38" t="s">
        <v>165</v>
      </c>
      <c r="Q95" s="44" t="s">
        <v>165</v>
      </c>
      <c r="R95" s="50" t="s">
        <v>165</v>
      </c>
      <c r="S95" s="52" t="s">
        <v>165</v>
      </c>
      <c r="T95" s="38"/>
      <c r="U95" s="48">
        <v>0</v>
      </c>
      <c r="V95" s="38" t="s">
        <v>165</v>
      </c>
      <c r="W95" s="44" t="s">
        <v>165</v>
      </c>
      <c r="X95" s="50" t="s">
        <v>165</v>
      </c>
      <c r="Y95" s="52" t="s">
        <v>165</v>
      </c>
      <c r="Z95" s="73"/>
      <c r="AA95" s="48">
        <v>0</v>
      </c>
      <c r="AB95" s="38" t="s">
        <v>165</v>
      </c>
      <c r="AC95" s="44" t="s">
        <v>165</v>
      </c>
      <c r="AD95" s="50" t="s">
        <v>165</v>
      </c>
      <c r="AE95" s="52" t="s">
        <v>165</v>
      </c>
      <c r="AF95" s="73"/>
      <c r="AG95" s="48">
        <v>0</v>
      </c>
      <c r="AH95" s="38" t="s">
        <v>165</v>
      </c>
      <c r="AI95" s="44" t="s">
        <v>165</v>
      </c>
      <c r="AJ95" s="50" t="s">
        <v>165</v>
      </c>
      <c r="AK95" s="52" t="s">
        <v>165</v>
      </c>
      <c r="AL95" s="43" t="s">
        <v>279</v>
      </c>
      <c r="AM95" s="48">
        <v>0</v>
      </c>
      <c r="AN95" s="38" t="s">
        <v>165</v>
      </c>
      <c r="AO95" s="44" t="s">
        <v>165</v>
      </c>
      <c r="AP95" s="50" t="s">
        <v>165</v>
      </c>
      <c r="AQ95" s="52" t="s">
        <v>165</v>
      </c>
      <c r="AR95" s="73"/>
      <c r="AS95" s="48">
        <v>0</v>
      </c>
      <c r="AT95" s="38" t="s">
        <v>165</v>
      </c>
      <c r="AU95" s="44" t="s">
        <v>165</v>
      </c>
      <c r="AV95" s="50" t="s">
        <v>165</v>
      </c>
      <c r="AW95" s="52" t="s">
        <v>165</v>
      </c>
      <c r="AX95" s="73"/>
      <c r="AY95" s="48">
        <v>0</v>
      </c>
      <c r="AZ95" s="38" t="s">
        <v>165</v>
      </c>
      <c r="BA95" s="44" t="s">
        <v>165</v>
      </c>
      <c r="BB95" s="50" t="s">
        <v>165</v>
      </c>
      <c r="BC95" s="52" t="s">
        <v>165</v>
      </c>
    </row>
    <row r="96" spans="1:55" s="89" customFormat="1" ht="13.5" thickBot="1">
      <c r="A96" s="88" t="s">
        <v>321</v>
      </c>
      <c r="B96" s="43" t="s">
        <v>239</v>
      </c>
      <c r="C96" s="37" t="s">
        <v>232</v>
      </c>
      <c r="D96" s="37" t="s">
        <v>201</v>
      </c>
      <c r="E96" s="46">
        <f>F96*(I96+O96+U96+AA96+AG96+AM96+AS96+AY96)</f>
        <v>0</v>
      </c>
      <c r="F96" s="44">
        <f>IF(D96="MDR",1.3,0)+IF(D96="D12",1.19,0)+IF(D96="D14",1.13,0)+IF(D96="D16",1.08,0)+IF(D96="D19",1.04,0)+IF(D96="D20",1.02,0)+IF(D96="D35",1.1,0)+IF(D96="D50",1.16,0)+IF(D96="M12",1.13,0)+IF(D96="M14",1.08,0)+IF(D96="M16",1.05,0)+IF(D96="M19",1.01,0)+IF(D96="M20",1,0)+IF(D96="M40",1.04,0)+IF(D96="M50",1.07,0)</f>
        <v>1.19</v>
      </c>
      <c r="G96" s="45">
        <f>IF(I96&gt;0,1,0)+IF(O96&gt;0,1,0)+IF(U96&gt;0,1,0)+IF(AA96&gt;0,1,0)+IF(AG96&gt;0,1,0)+IF(AM96&gt;0,1,0)+IF(AS96&gt;0,1,0)+IF(AY96&gt;0,1,0)</f>
        <v>0</v>
      </c>
      <c r="H96" s="38" t="e">
        <f>E96/G96</f>
        <v>#DIV/0!</v>
      </c>
      <c r="I96" s="54">
        <v>0</v>
      </c>
      <c r="J96" s="68" t="s">
        <v>165</v>
      </c>
      <c r="K96" s="55" t="s">
        <v>165</v>
      </c>
      <c r="L96" s="56" t="s">
        <v>165</v>
      </c>
      <c r="M96" s="57" t="s">
        <v>165</v>
      </c>
      <c r="N96" s="45"/>
      <c r="O96" s="54">
        <v>0</v>
      </c>
      <c r="P96" s="68" t="s">
        <v>165</v>
      </c>
      <c r="Q96" s="55" t="s">
        <v>165</v>
      </c>
      <c r="R96" s="56" t="s">
        <v>165</v>
      </c>
      <c r="S96" s="57" t="s">
        <v>165</v>
      </c>
      <c r="T96" s="38"/>
      <c r="U96" s="54">
        <v>0</v>
      </c>
      <c r="V96" s="68" t="s">
        <v>165</v>
      </c>
      <c r="W96" s="55" t="s">
        <v>165</v>
      </c>
      <c r="X96" s="56" t="s">
        <v>165</v>
      </c>
      <c r="Y96" s="57" t="s">
        <v>165</v>
      </c>
      <c r="Z96" s="73"/>
      <c r="AA96" s="54">
        <v>0</v>
      </c>
      <c r="AB96" s="68" t="s">
        <v>165</v>
      </c>
      <c r="AC96" s="55" t="s">
        <v>165</v>
      </c>
      <c r="AD96" s="56" t="s">
        <v>165</v>
      </c>
      <c r="AE96" s="57" t="s">
        <v>165</v>
      </c>
      <c r="AF96" s="73"/>
      <c r="AG96" s="54">
        <v>0</v>
      </c>
      <c r="AH96" s="68" t="s">
        <v>165</v>
      </c>
      <c r="AI96" s="55" t="s">
        <v>165</v>
      </c>
      <c r="AJ96" s="56" t="s">
        <v>165</v>
      </c>
      <c r="AK96" s="57" t="s">
        <v>165</v>
      </c>
      <c r="AL96" s="43" t="s">
        <v>239</v>
      </c>
      <c r="AM96" s="54">
        <v>0</v>
      </c>
      <c r="AN96" s="68" t="s">
        <v>165</v>
      </c>
      <c r="AO96" s="55" t="s">
        <v>165</v>
      </c>
      <c r="AP96" s="56" t="s">
        <v>165</v>
      </c>
      <c r="AQ96" s="57" t="s">
        <v>165</v>
      </c>
      <c r="AR96" s="73"/>
      <c r="AS96" s="54">
        <v>0</v>
      </c>
      <c r="AT96" s="68" t="s">
        <v>165</v>
      </c>
      <c r="AU96" s="55" t="s">
        <v>165</v>
      </c>
      <c r="AV96" s="56" t="s">
        <v>165</v>
      </c>
      <c r="AW96" s="57" t="s">
        <v>165</v>
      </c>
      <c r="AX96" s="73"/>
      <c r="AY96" s="54">
        <v>0</v>
      </c>
      <c r="AZ96" s="68" t="s">
        <v>165</v>
      </c>
      <c r="BA96" s="55" t="s">
        <v>165</v>
      </c>
      <c r="BB96" s="56" t="s">
        <v>165</v>
      </c>
      <c r="BC96" s="57" t="s">
        <v>165</v>
      </c>
    </row>
    <row r="114" spans="8:37" ht="12">
      <c r="H114" s="27"/>
      <c r="I114" s="28"/>
      <c r="J114" s="29"/>
      <c r="K114" s="30"/>
      <c r="L114" s="27"/>
      <c r="M114" s="27"/>
      <c r="O114" s="28"/>
      <c r="P114" s="29"/>
      <c r="Q114" s="30"/>
      <c r="R114" s="27"/>
      <c r="S114" s="27"/>
      <c r="U114" s="28"/>
      <c r="V114" s="28"/>
      <c r="Y114" s="35"/>
      <c r="Z114" s="35"/>
      <c r="AA114" s="36"/>
      <c r="AB114" s="34"/>
      <c r="AC114" s="32"/>
      <c r="AD114" s="34"/>
      <c r="AE114" s="34"/>
      <c r="AF114" s="34"/>
      <c r="AG114" s="34"/>
      <c r="AH114" s="34"/>
      <c r="AI114" s="34"/>
      <c r="AK114" s="34"/>
    </row>
    <row r="115" spans="8:37" ht="12">
      <c r="H115" s="27"/>
      <c r="I115" s="28"/>
      <c r="J115" s="29"/>
      <c r="K115" s="30"/>
      <c r="L115" s="27"/>
      <c r="M115" s="27"/>
      <c r="O115" s="28"/>
      <c r="P115" s="29"/>
      <c r="Q115" s="30"/>
      <c r="R115" s="27"/>
      <c r="S115" s="27"/>
      <c r="U115" s="28"/>
      <c r="V115" s="28"/>
      <c r="Y115" s="35"/>
      <c r="Z115" s="35"/>
      <c r="AA115" s="36"/>
      <c r="AB115" s="34"/>
      <c r="AC115" s="32"/>
      <c r="AD115" s="34"/>
      <c r="AE115" s="34"/>
      <c r="AF115" s="34"/>
      <c r="AG115" s="34"/>
      <c r="AH115" s="34"/>
      <c r="AI115" s="34"/>
      <c r="AK115" s="34"/>
    </row>
    <row r="116" spans="8:37" ht="12">
      <c r="H116" s="27"/>
      <c r="I116" s="28"/>
      <c r="J116" s="29"/>
      <c r="K116" s="30"/>
      <c r="L116" s="27"/>
      <c r="M116" s="27"/>
      <c r="O116" s="28"/>
      <c r="P116" s="29"/>
      <c r="Q116" s="30"/>
      <c r="R116" s="27"/>
      <c r="S116" s="27"/>
      <c r="U116" s="28"/>
      <c r="V116" s="28"/>
      <c r="Y116" s="35"/>
      <c r="Z116" s="35"/>
      <c r="AA116" s="36"/>
      <c r="AB116" s="34"/>
      <c r="AC116" s="32"/>
      <c r="AD116" s="34"/>
      <c r="AE116" s="34"/>
      <c r="AF116" s="34"/>
      <c r="AG116" s="34"/>
      <c r="AH116" s="34"/>
      <c r="AI116" s="34"/>
      <c r="AK116" s="34"/>
    </row>
    <row r="117" spans="8:37" ht="12">
      <c r="H117" s="27"/>
      <c r="I117" s="28"/>
      <c r="J117" s="29"/>
      <c r="K117" s="30"/>
      <c r="L117" s="27"/>
      <c r="M117" s="27"/>
      <c r="O117" s="28"/>
      <c r="P117" s="29"/>
      <c r="Q117" s="30"/>
      <c r="R117" s="27"/>
      <c r="S117" s="27"/>
      <c r="U117" s="28"/>
      <c r="V117" s="28"/>
      <c r="Y117" s="35"/>
      <c r="Z117" s="35"/>
      <c r="AA117" s="36"/>
      <c r="AB117" s="34"/>
      <c r="AC117" s="32"/>
      <c r="AD117" s="34"/>
      <c r="AE117" s="34"/>
      <c r="AF117" s="34"/>
      <c r="AG117" s="34"/>
      <c r="AH117" s="34"/>
      <c r="AI117" s="34"/>
      <c r="AK117" s="34"/>
    </row>
    <row r="118" spans="8:37" ht="12">
      <c r="H118" s="27"/>
      <c r="I118" s="28"/>
      <c r="J118" s="29"/>
      <c r="K118" s="30"/>
      <c r="L118" s="27"/>
      <c r="M118" s="27"/>
      <c r="O118" s="28"/>
      <c r="P118" s="29"/>
      <c r="Q118" s="30"/>
      <c r="R118" s="27"/>
      <c r="S118" s="27"/>
      <c r="U118" s="28"/>
      <c r="V118" s="28"/>
      <c r="Y118" s="35"/>
      <c r="Z118" s="35"/>
      <c r="AA118" s="36"/>
      <c r="AB118" s="34"/>
      <c r="AC118" s="32"/>
      <c r="AD118" s="34"/>
      <c r="AE118" s="34"/>
      <c r="AF118" s="34"/>
      <c r="AG118" s="34"/>
      <c r="AH118" s="34"/>
      <c r="AI118" s="34"/>
      <c r="AK118" s="34"/>
    </row>
    <row r="119" spans="8:37" ht="12">
      <c r="H119" s="27"/>
      <c r="I119" s="28"/>
      <c r="J119" s="29"/>
      <c r="K119" s="30"/>
      <c r="L119" s="27"/>
      <c r="M119" s="27"/>
      <c r="O119" s="28"/>
      <c r="P119" s="29"/>
      <c r="Q119" s="30"/>
      <c r="R119" s="27"/>
      <c r="S119" s="27"/>
      <c r="U119" s="28"/>
      <c r="V119" s="28"/>
      <c r="Y119" s="35"/>
      <c r="Z119" s="35"/>
      <c r="AA119" s="36"/>
      <c r="AB119" s="34"/>
      <c r="AC119" s="32"/>
      <c r="AD119" s="34"/>
      <c r="AE119" s="34"/>
      <c r="AF119" s="34"/>
      <c r="AG119" s="34"/>
      <c r="AH119" s="34"/>
      <c r="AI119" s="34"/>
      <c r="AK119" s="34"/>
    </row>
    <row r="120" spans="8:37" ht="12">
      <c r="H120" s="27"/>
      <c r="I120" s="28"/>
      <c r="J120" s="29"/>
      <c r="K120" s="30"/>
      <c r="L120" s="27"/>
      <c r="M120" s="27"/>
      <c r="O120" s="28"/>
      <c r="P120" s="29"/>
      <c r="Q120" s="30"/>
      <c r="R120" s="27"/>
      <c r="S120" s="27"/>
      <c r="U120" s="28"/>
      <c r="V120" s="28"/>
      <c r="Y120" s="35"/>
      <c r="Z120" s="35"/>
      <c r="AA120" s="36"/>
      <c r="AB120" s="34"/>
      <c r="AC120" s="32"/>
      <c r="AD120" s="34"/>
      <c r="AE120" s="34"/>
      <c r="AF120" s="34"/>
      <c r="AG120" s="34"/>
      <c r="AH120" s="34"/>
      <c r="AI120" s="34"/>
      <c r="AK120" s="34"/>
    </row>
    <row r="121" spans="8:37" ht="12">
      <c r="H121" s="27"/>
      <c r="I121" s="28"/>
      <c r="J121" s="29"/>
      <c r="K121" s="30"/>
      <c r="L121" s="27"/>
      <c r="M121" s="27"/>
      <c r="O121" s="28"/>
      <c r="P121" s="29"/>
      <c r="Q121" s="30"/>
      <c r="R121" s="27"/>
      <c r="S121" s="27"/>
      <c r="U121" s="28"/>
      <c r="V121" s="28"/>
      <c r="Y121" s="35"/>
      <c r="Z121" s="35"/>
      <c r="AA121" s="36"/>
      <c r="AB121" s="34"/>
      <c r="AC121" s="32"/>
      <c r="AD121" s="34"/>
      <c r="AE121" s="34"/>
      <c r="AF121" s="34"/>
      <c r="AG121" s="34"/>
      <c r="AH121" s="34"/>
      <c r="AI121" s="34"/>
      <c r="AK121" s="34"/>
    </row>
    <row r="122" spans="8:37" ht="12">
      <c r="H122" s="27"/>
      <c r="I122" s="28"/>
      <c r="J122" s="29"/>
      <c r="K122" s="30"/>
      <c r="L122" s="27"/>
      <c r="M122" s="27"/>
      <c r="O122" s="28"/>
      <c r="P122" s="29"/>
      <c r="Q122" s="30"/>
      <c r="R122" s="27"/>
      <c r="S122" s="27"/>
      <c r="U122" s="28"/>
      <c r="V122" s="28"/>
      <c r="Y122" s="35"/>
      <c r="Z122" s="35"/>
      <c r="AA122" s="36"/>
      <c r="AB122" s="34"/>
      <c r="AC122" s="32"/>
      <c r="AD122" s="34"/>
      <c r="AE122" s="34"/>
      <c r="AF122" s="34"/>
      <c r="AG122" s="34"/>
      <c r="AH122" s="34"/>
      <c r="AI122" s="34"/>
      <c r="AK122" s="34"/>
    </row>
    <row r="123" spans="8:37" ht="12">
      <c r="H123" s="27"/>
      <c r="I123" s="28"/>
      <c r="J123" s="29"/>
      <c r="K123" s="30"/>
      <c r="L123" s="27"/>
      <c r="M123" s="27"/>
      <c r="O123" s="28"/>
      <c r="P123" s="29"/>
      <c r="Q123" s="30"/>
      <c r="R123" s="27"/>
      <c r="S123" s="27"/>
      <c r="U123" s="28"/>
      <c r="V123" s="28"/>
      <c r="Y123" s="35"/>
      <c r="Z123" s="35"/>
      <c r="AA123" s="36"/>
      <c r="AB123" s="34"/>
      <c r="AC123" s="32"/>
      <c r="AD123" s="34"/>
      <c r="AE123" s="34"/>
      <c r="AF123" s="34"/>
      <c r="AG123" s="34"/>
      <c r="AH123" s="34"/>
      <c r="AI123" s="34"/>
      <c r="AK123" s="34"/>
    </row>
    <row r="124" spans="8:37" ht="12">
      <c r="H124" s="27"/>
      <c r="I124" s="28"/>
      <c r="J124" s="29"/>
      <c r="K124" s="30"/>
      <c r="L124" s="27"/>
      <c r="M124" s="27"/>
      <c r="O124" s="28"/>
      <c r="P124" s="29"/>
      <c r="Q124" s="30"/>
      <c r="R124" s="27"/>
      <c r="S124" s="27"/>
      <c r="U124" s="28"/>
      <c r="V124" s="28"/>
      <c r="Y124" s="35"/>
      <c r="Z124" s="35"/>
      <c r="AA124" s="36"/>
      <c r="AB124" s="34"/>
      <c r="AC124" s="32"/>
      <c r="AD124" s="34"/>
      <c r="AE124" s="34"/>
      <c r="AF124" s="34"/>
      <c r="AG124" s="34"/>
      <c r="AH124" s="34"/>
      <c r="AI124" s="34"/>
      <c r="AK124" s="34"/>
    </row>
    <row r="125" spans="8:37" ht="12">
      <c r="H125" s="27"/>
      <c r="I125" s="28"/>
      <c r="J125" s="29"/>
      <c r="K125" s="30"/>
      <c r="L125" s="27"/>
      <c r="M125" s="27"/>
      <c r="O125" s="28"/>
      <c r="P125" s="29"/>
      <c r="Q125" s="30"/>
      <c r="R125" s="27"/>
      <c r="S125" s="27"/>
      <c r="U125" s="28"/>
      <c r="V125" s="28"/>
      <c r="Y125" s="35"/>
      <c r="Z125" s="35"/>
      <c r="AA125" s="36"/>
      <c r="AB125" s="34"/>
      <c r="AC125" s="32"/>
      <c r="AD125" s="34"/>
      <c r="AE125" s="34"/>
      <c r="AF125" s="34"/>
      <c r="AG125" s="34"/>
      <c r="AH125" s="34"/>
      <c r="AI125" s="34"/>
      <c r="AK125" s="34"/>
    </row>
    <row r="126" spans="8:37" ht="12">
      <c r="H126" s="27"/>
      <c r="I126" s="28"/>
      <c r="J126" s="29"/>
      <c r="K126" s="30"/>
      <c r="L126" s="27"/>
      <c r="M126" s="27"/>
      <c r="O126" s="28"/>
      <c r="P126" s="29"/>
      <c r="Q126" s="30"/>
      <c r="R126" s="27"/>
      <c r="S126" s="27"/>
      <c r="U126" s="28"/>
      <c r="V126" s="28"/>
      <c r="Y126" s="35"/>
      <c r="Z126" s="35"/>
      <c r="AA126" s="36"/>
      <c r="AB126" s="34"/>
      <c r="AC126" s="32"/>
      <c r="AD126" s="34"/>
      <c r="AE126" s="34"/>
      <c r="AF126" s="34"/>
      <c r="AG126" s="34"/>
      <c r="AH126" s="34"/>
      <c r="AI126" s="34"/>
      <c r="AK126" s="34"/>
    </row>
    <row r="127" spans="8:37" ht="12">
      <c r="H127" s="27"/>
      <c r="I127" s="28"/>
      <c r="J127" s="29"/>
      <c r="K127" s="30"/>
      <c r="L127" s="27"/>
      <c r="M127" s="27"/>
      <c r="O127" s="28"/>
      <c r="P127" s="29"/>
      <c r="Q127" s="30"/>
      <c r="R127" s="27"/>
      <c r="S127" s="27"/>
      <c r="U127" s="28"/>
      <c r="V127" s="28"/>
      <c r="Y127" s="35"/>
      <c r="Z127" s="35"/>
      <c r="AA127" s="36"/>
      <c r="AB127" s="34"/>
      <c r="AC127" s="32"/>
      <c r="AD127" s="34"/>
      <c r="AE127" s="34"/>
      <c r="AF127" s="34"/>
      <c r="AG127" s="34"/>
      <c r="AH127" s="34"/>
      <c r="AI127" s="34"/>
      <c r="AK127" s="34"/>
    </row>
    <row r="128" spans="8:37" ht="12">
      <c r="H128" s="27"/>
      <c r="I128" s="28"/>
      <c r="J128" s="29"/>
      <c r="K128" s="30"/>
      <c r="L128" s="27"/>
      <c r="M128" s="27"/>
      <c r="O128" s="28"/>
      <c r="P128" s="29"/>
      <c r="Q128" s="30"/>
      <c r="R128" s="27"/>
      <c r="S128" s="27"/>
      <c r="U128" s="28"/>
      <c r="V128" s="28"/>
      <c r="Y128" s="35"/>
      <c r="Z128" s="35"/>
      <c r="AA128" s="36"/>
      <c r="AB128" s="34"/>
      <c r="AC128" s="32"/>
      <c r="AD128" s="34"/>
      <c r="AE128" s="34"/>
      <c r="AF128" s="34"/>
      <c r="AG128" s="34"/>
      <c r="AH128" s="34"/>
      <c r="AI128" s="34"/>
      <c r="AK128" s="34"/>
    </row>
    <row r="129" spans="8:37" ht="12">
      <c r="H129" s="27"/>
      <c r="I129" s="28"/>
      <c r="J129" s="29"/>
      <c r="K129" s="30"/>
      <c r="L129" s="27"/>
      <c r="M129" s="27"/>
      <c r="O129" s="28"/>
      <c r="P129" s="29"/>
      <c r="Q129" s="30"/>
      <c r="R129" s="27"/>
      <c r="S129" s="27"/>
      <c r="U129" s="28"/>
      <c r="V129" s="28"/>
      <c r="Y129" s="35"/>
      <c r="Z129" s="35"/>
      <c r="AA129" s="36"/>
      <c r="AB129" s="34"/>
      <c r="AC129" s="32"/>
      <c r="AD129" s="34"/>
      <c r="AE129" s="34"/>
      <c r="AF129" s="34"/>
      <c r="AG129" s="34"/>
      <c r="AH129" s="34"/>
      <c r="AI129" s="34"/>
      <c r="AK129" s="34"/>
    </row>
    <row r="130" spans="8:37" ht="12">
      <c r="H130" s="27"/>
      <c r="I130" s="28"/>
      <c r="J130" s="29"/>
      <c r="K130" s="30"/>
      <c r="L130" s="27"/>
      <c r="M130" s="27"/>
      <c r="O130" s="28"/>
      <c r="P130" s="29"/>
      <c r="Q130" s="30"/>
      <c r="R130" s="27"/>
      <c r="S130" s="27"/>
      <c r="U130" s="28"/>
      <c r="V130" s="28"/>
      <c r="Y130" s="35"/>
      <c r="Z130" s="35"/>
      <c r="AA130" s="36"/>
      <c r="AB130" s="34"/>
      <c r="AC130" s="32"/>
      <c r="AD130" s="34"/>
      <c r="AE130" s="34"/>
      <c r="AF130" s="34"/>
      <c r="AG130" s="34"/>
      <c r="AH130" s="34"/>
      <c r="AI130" s="34"/>
      <c r="AK130" s="34"/>
    </row>
  </sheetData>
  <sheetProtection/>
  <autoFilter ref="B3:BC94">
    <sortState ref="B4:BC130">
      <sortCondition descending="1" sortBy="value" ref="E4:E130"/>
    </sortState>
  </autoFilter>
  <mergeCells count="9">
    <mergeCell ref="AY2:BC2"/>
    <mergeCell ref="AM2:AQ2"/>
    <mergeCell ref="AS2:AW2"/>
    <mergeCell ref="I2:M2"/>
    <mergeCell ref="O2:S2"/>
    <mergeCell ref="B1:G1"/>
    <mergeCell ref="U2:Y2"/>
    <mergeCell ref="AA2:AE2"/>
    <mergeCell ref="AG2:AK2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2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57421875" style="137" customWidth="1"/>
    <col min="2" max="2" width="3.57421875" style="170" customWidth="1"/>
    <col min="3" max="3" width="23.00390625" style="137" customWidth="1"/>
    <col min="4" max="4" width="10.140625" style="138" customWidth="1"/>
    <col min="5" max="5" width="9.7109375" style="174" customWidth="1"/>
    <col min="6" max="6" width="7.00390625" style="138" customWidth="1"/>
    <col min="7" max="7" width="8.421875" style="139" customWidth="1"/>
    <col min="8" max="8" width="9.140625" style="137" customWidth="1"/>
    <col min="9" max="9" width="5.140625" style="137" customWidth="1"/>
    <col min="10" max="10" width="9.28125" style="137" customWidth="1"/>
    <col min="11" max="11" width="9.8515625" style="137" customWidth="1"/>
    <col min="12" max="12" width="9.7109375" style="137" customWidth="1"/>
    <col min="13" max="13" width="7.00390625" style="137" customWidth="1"/>
    <col min="14" max="16384" width="9.140625" style="137" customWidth="1"/>
  </cols>
  <sheetData>
    <row r="1" ht="12" customHeight="1"/>
    <row r="2" spans="2:8" ht="24.75">
      <c r="B2" s="186" t="s">
        <v>350</v>
      </c>
      <c r="C2" s="186"/>
      <c r="D2" s="186"/>
      <c r="E2" s="186"/>
      <c r="F2" s="186"/>
      <c r="G2" s="186"/>
      <c r="H2" s="185"/>
    </row>
    <row r="3" ht="15.75" thickBot="1"/>
    <row r="4" spans="2:14" ht="18.75" customHeight="1">
      <c r="B4" s="127" t="s">
        <v>329</v>
      </c>
      <c r="C4" s="128"/>
      <c r="D4" s="128"/>
      <c r="E4" s="128"/>
      <c r="F4" s="128"/>
      <c r="G4" s="140"/>
      <c r="I4" s="141"/>
      <c r="J4" s="141"/>
      <c r="K4" s="141"/>
      <c r="L4" s="141"/>
      <c r="M4" s="141"/>
      <c r="N4" s="142"/>
    </row>
    <row r="5" spans="2:14" s="178" customFormat="1" ht="24.75" customHeight="1">
      <c r="B5" s="129" t="s">
        <v>330</v>
      </c>
      <c r="C5" s="130" t="s">
        <v>331</v>
      </c>
      <c r="D5" s="130" t="s">
        <v>332</v>
      </c>
      <c r="E5" s="136" t="s">
        <v>333</v>
      </c>
      <c r="F5" s="130" t="s">
        <v>334</v>
      </c>
      <c r="G5" s="131" t="s">
        <v>335</v>
      </c>
      <c r="I5" s="132"/>
      <c r="J5" s="132"/>
      <c r="K5" s="132"/>
      <c r="L5" s="132"/>
      <c r="M5" s="132"/>
      <c r="N5" s="133"/>
    </row>
    <row r="6" spans="1:14" ht="15">
      <c r="A6" s="144"/>
      <c r="B6" s="172" t="s">
        <v>32</v>
      </c>
      <c r="C6" s="134" t="s">
        <v>73</v>
      </c>
      <c r="D6" s="135" t="s">
        <v>74</v>
      </c>
      <c r="E6" s="175">
        <v>967.9907032105544</v>
      </c>
      <c r="F6" s="147">
        <v>4</v>
      </c>
      <c r="G6" s="148">
        <v>241.9976758026386</v>
      </c>
      <c r="I6" s="149"/>
      <c r="J6" s="150"/>
      <c r="K6" s="151"/>
      <c r="L6" s="152"/>
      <c r="M6" s="153"/>
      <c r="N6" s="139"/>
    </row>
    <row r="7" spans="1:14" ht="15">
      <c r="A7" s="144"/>
      <c r="B7" s="172" t="s">
        <v>33</v>
      </c>
      <c r="C7" s="134" t="s">
        <v>153</v>
      </c>
      <c r="D7" s="135" t="s">
        <v>154</v>
      </c>
      <c r="E7" s="175">
        <v>959.530750210029</v>
      </c>
      <c r="F7" s="147">
        <v>6</v>
      </c>
      <c r="G7" s="148">
        <v>159.9217917016715</v>
      </c>
      <c r="I7" s="149"/>
      <c r="J7" s="150"/>
      <c r="K7" s="151"/>
      <c r="L7" s="152"/>
      <c r="M7" s="153"/>
      <c r="N7" s="139"/>
    </row>
    <row r="8" spans="1:14" ht="15">
      <c r="A8" s="144"/>
      <c r="B8" s="172" t="s">
        <v>34</v>
      </c>
      <c r="C8" s="134" t="s">
        <v>67</v>
      </c>
      <c r="D8" s="135" t="s">
        <v>68</v>
      </c>
      <c r="E8" s="175">
        <v>923.7580845159354</v>
      </c>
      <c r="F8" s="147">
        <v>6</v>
      </c>
      <c r="G8" s="148">
        <v>153.95968075265588</v>
      </c>
      <c r="I8" s="149"/>
      <c r="J8" s="150"/>
      <c r="K8" s="151"/>
      <c r="L8" s="152"/>
      <c r="M8" s="153"/>
      <c r="N8" s="139"/>
    </row>
    <row r="9" spans="1:14" ht="15">
      <c r="A9" s="144"/>
      <c r="B9" s="172" t="s">
        <v>35</v>
      </c>
      <c r="C9" s="134" t="s">
        <v>70</v>
      </c>
      <c r="D9" s="135" t="s">
        <v>72</v>
      </c>
      <c r="E9" s="175">
        <v>742.6549124437701</v>
      </c>
      <c r="F9" s="147">
        <v>4</v>
      </c>
      <c r="G9" s="148">
        <v>185.66372811094251</v>
      </c>
      <c r="I9" s="149"/>
      <c r="J9" s="150"/>
      <c r="K9" s="151"/>
      <c r="L9" s="152"/>
      <c r="M9" s="153"/>
      <c r="N9" s="139"/>
    </row>
    <row r="10" spans="1:14" ht="15">
      <c r="A10" s="144"/>
      <c r="B10" s="172" t="s">
        <v>36</v>
      </c>
      <c r="C10" s="134" t="s">
        <v>159</v>
      </c>
      <c r="D10" s="135" t="s">
        <v>160</v>
      </c>
      <c r="E10" s="175">
        <v>706.6943344460195</v>
      </c>
      <c r="F10" s="147">
        <v>3</v>
      </c>
      <c r="G10" s="148">
        <v>235.56477814867318</v>
      </c>
      <c r="I10" s="149"/>
      <c r="J10" s="150"/>
      <c r="K10" s="151"/>
      <c r="L10" s="152"/>
      <c r="M10" s="153"/>
      <c r="N10" s="139"/>
    </row>
    <row r="11" spans="1:14" ht="15">
      <c r="A11" s="144"/>
      <c r="B11" s="172" t="s">
        <v>37</v>
      </c>
      <c r="C11" s="134" t="s">
        <v>155</v>
      </c>
      <c r="D11" s="135" t="s">
        <v>156</v>
      </c>
      <c r="E11" s="175">
        <v>631.504434503568</v>
      </c>
      <c r="F11" s="147">
        <v>3</v>
      </c>
      <c r="G11" s="148">
        <v>210.501478167856</v>
      </c>
      <c r="I11" s="149"/>
      <c r="J11" s="150"/>
      <c r="K11" s="151"/>
      <c r="L11" s="152"/>
      <c r="M11" s="153"/>
      <c r="N11" s="139"/>
    </row>
    <row r="12" spans="1:14" ht="15">
      <c r="A12" s="144"/>
      <c r="B12" s="172" t="s">
        <v>38</v>
      </c>
      <c r="C12" s="134" t="s">
        <v>161</v>
      </c>
      <c r="D12" s="135" t="s">
        <v>162</v>
      </c>
      <c r="E12" s="175">
        <v>613.679335199545</v>
      </c>
      <c r="F12" s="147">
        <v>4</v>
      </c>
      <c r="G12" s="148">
        <v>153.41983379988625</v>
      </c>
      <c r="I12" s="149"/>
      <c r="J12" s="150"/>
      <c r="K12" s="151"/>
      <c r="L12" s="152"/>
      <c r="M12" s="153"/>
      <c r="N12" s="139"/>
    </row>
    <row r="13" spans="1:14" ht="15">
      <c r="A13" s="144"/>
      <c r="B13" s="172" t="s">
        <v>39</v>
      </c>
      <c r="C13" s="134" t="s">
        <v>300</v>
      </c>
      <c r="D13" s="135" t="s">
        <v>158</v>
      </c>
      <c r="E13" s="175">
        <v>592.0154528163963</v>
      </c>
      <c r="F13" s="147">
        <v>3</v>
      </c>
      <c r="G13" s="148">
        <v>197.3384842721321</v>
      </c>
      <c r="I13" s="149"/>
      <c r="J13" s="150"/>
      <c r="K13" s="151"/>
      <c r="L13" s="152"/>
      <c r="M13" s="153"/>
      <c r="N13" s="139"/>
    </row>
    <row r="14" spans="1:14" ht="15">
      <c r="A14" s="144"/>
      <c r="B14" s="172" t="s">
        <v>40</v>
      </c>
      <c r="C14" s="134" t="s">
        <v>69</v>
      </c>
      <c r="D14" s="135" t="s">
        <v>71</v>
      </c>
      <c r="E14" s="175">
        <v>582.882825448804</v>
      </c>
      <c r="F14" s="147">
        <v>4</v>
      </c>
      <c r="G14" s="148">
        <v>145.720706362201</v>
      </c>
      <c r="I14" s="149"/>
      <c r="J14" s="150"/>
      <c r="K14" s="151"/>
      <c r="L14" s="152"/>
      <c r="M14" s="153"/>
      <c r="N14" s="139"/>
    </row>
    <row r="15" spans="1:14" ht="15">
      <c r="A15" s="144"/>
      <c r="B15" s="172" t="s">
        <v>41</v>
      </c>
      <c r="C15" s="134" t="s">
        <v>301</v>
      </c>
      <c r="D15" s="135" t="s">
        <v>302</v>
      </c>
      <c r="E15" s="175">
        <v>553.3289186378003</v>
      </c>
      <c r="F15" s="147">
        <v>3</v>
      </c>
      <c r="G15" s="148">
        <v>184.44297287926676</v>
      </c>
      <c r="I15" s="149"/>
      <c r="J15" s="150"/>
      <c r="K15" s="151"/>
      <c r="L15" s="152"/>
      <c r="M15" s="153"/>
      <c r="N15" s="139"/>
    </row>
    <row r="16" spans="1:14" ht="15">
      <c r="A16" s="144"/>
      <c r="B16" s="172" t="s">
        <v>42</v>
      </c>
      <c r="C16" s="134" t="s">
        <v>221</v>
      </c>
      <c r="D16" s="135" t="s">
        <v>222</v>
      </c>
      <c r="E16" s="175">
        <v>450.59108006499673</v>
      </c>
      <c r="F16" s="147">
        <v>3</v>
      </c>
      <c r="G16" s="148">
        <v>150.19702668833224</v>
      </c>
      <c r="I16" s="149"/>
      <c r="J16" s="150"/>
      <c r="K16" s="151"/>
      <c r="L16" s="152"/>
      <c r="M16" s="153"/>
      <c r="N16" s="139"/>
    </row>
    <row r="17" spans="1:14" ht="15">
      <c r="A17" s="144"/>
      <c r="B17" s="172" t="s">
        <v>43</v>
      </c>
      <c r="C17" s="134" t="s">
        <v>151</v>
      </c>
      <c r="D17" s="135" t="s">
        <v>152</v>
      </c>
      <c r="E17" s="175">
        <v>445.2433344361037</v>
      </c>
      <c r="F17" s="147">
        <v>3</v>
      </c>
      <c r="G17" s="148">
        <v>148.41444481203456</v>
      </c>
      <c r="I17" s="149"/>
      <c r="J17" s="150"/>
      <c r="K17" s="151"/>
      <c r="L17" s="152"/>
      <c r="M17" s="153"/>
      <c r="N17" s="139"/>
    </row>
    <row r="18" spans="2:14" ht="15">
      <c r="B18" s="172" t="s">
        <v>44</v>
      </c>
      <c r="C18" s="67" t="s">
        <v>298</v>
      </c>
      <c r="D18" s="154" t="s">
        <v>299</v>
      </c>
      <c r="E18" s="175">
        <v>210.5707900459048</v>
      </c>
      <c r="F18" s="147">
        <v>1</v>
      </c>
      <c r="G18" s="148">
        <v>210.5707900459048</v>
      </c>
      <c r="I18" s="149"/>
      <c r="J18" s="150"/>
      <c r="K18" s="151"/>
      <c r="L18" s="152"/>
      <c r="M18" s="153"/>
      <c r="N18" s="139"/>
    </row>
    <row r="19" spans="2:14" ht="15">
      <c r="B19" s="172" t="s">
        <v>45</v>
      </c>
      <c r="C19" s="134" t="s">
        <v>15</v>
      </c>
      <c r="D19" s="135" t="s">
        <v>16</v>
      </c>
      <c r="E19" s="175">
        <v>208.7960760998811</v>
      </c>
      <c r="F19" s="147">
        <v>1</v>
      </c>
      <c r="G19" s="148">
        <v>208.7960760998811</v>
      </c>
      <c r="I19" s="149"/>
      <c r="J19" s="150"/>
      <c r="K19" s="151"/>
      <c r="L19" s="152"/>
      <c r="M19" s="153"/>
      <c r="N19" s="139"/>
    </row>
    <row r="20" spans="2:14" ht="15">
      <c r="B20" s="172" t="s">
        <v>46</v>
      </c>
      <c r="C20" s="67" t="s">
        <v>305</v>
      </c>
      <c r="D20" s="154" t="s">
        <v>158</v>
      </c>
      <c r="E20" s="175">
        <v>196.62173500904834</v>
      </c>
      <c r="F20" s="147">
        <v>2</v>
      </c>
      <c r="G20" s="148">
        <v>98.31086750452417</v>
      </c>
      <c r="I20" s="149"/>
      <c r="J20" s="150"/>
      <c r="K20" s="151"/>
      <c r="L20" s="152"/>
      <c r="M20" s="153"/>
      <c r="N20" s="139"/>
    </row>
    <row r="21" spans="2:14" ht="15">
      <c r="B21" s="172" t="s">
        <v>47</v>
      </c>
      <c r="C21" s="134" t="s">
        <v>183</v>
      </c>
      <c r="D21" s="135" t="s">
        <v>184</v>
      </c>
      <c r="E21" s="175">
        <v>188.0769230769231</v>
      </c>
      <c r="F21" s="147">
        <v>1</v>
      </c>
      <c r="G21" s="148">
        <v>188.0769230769231</v>
      </c>
      <c r="I21" s="149"/>
      <c r="J21" s="150"/>
      <c r="K21" s="151"/>
      <c r="L21" s="152"/>
      <c r="M21" s="153"/>
      <c r="N21" s="139"/>
    </row>
    <row r="22" spans="2:14" ht="15">
      <c r="B22" s="172" t="s">
        <v>48</v>
      </c>
      <c r="C22" s="134" t="s">
        <v>320</v>
      </c>
      <c r="D22" s="135" t="s">
        <v>158</v>
      </c>
      <c r="E22" s="175">
        <v>179.18964915342994</v>
      </c>
      <c r="F22" s="147">
        <v>1</v>
      </c>
      <c r="G22" s="148">
        <v>179.18964915342994</v>
      </c>
      <c r="I22" s="149"/>
      <c r="J22" s="150"/>
      <c r="K22" s="151"/>
      <c r="L22" s="152"/>
      <c r="M22" s="153"/>
      <c r="N22" s="139"/>
    </row>
    <row r="23" spans="2:14" ht="15">
      <c r="B23" s="172" t="s">
        <v>49</v>
      </c>
      <c r="C23" s="134" t="s">
        <v>181</v>
      </c>
      <c r="D23" s="135" t="s">
        <v>158</v>
      </c>
      <c r="E23" s="175">
        <v>124.26470588235296</v>
      </c>
      <c r="F23" s="147">
        <v>1</v>
      </c>
      <c r="G23" s="148">
        <v>124.26470588235296</v>
      </c>
      <c r="I23" s="141"/>
      <c r="J23" s="141"/>
      <c r="K23" s="141"/>
      <c r="L23" s="141"/>
      <c r="M23" s="141"/>
      <c r="N23" s="142"/>
    </row>
    <row r="24" spans="2:14" ht="15">
      <c r="B24" s="172" t="s">
        <v>50</v>
      </c>
      <c r="C24" s="134" t="s">
        <v>322</v>
      </c>
      <c r="D24" s="135" t="s">
        <v>158</v>
      </c>
      <c r="E24" s="175">
        <v>95.89108910891089</v>
      </c>
      <c r="F24" s="147">
        <v>1</v>
      </c>
      <c r="G24" s="148">
        <v>95.89108910891089</v>
      </c>
      <c r="H24" s="155"/>
      <c r="I24" s="145"/>
      <c r="J24" s="145"/>
      <c r="K24" s="145"/>
      <c r="L24" s="145"/>
      <c r="M24" s="145"/>
      <c r="N24" s="146"/>
    </row>
    <row r="25" spans="2:14" ht="15">
      <c r="B25" s="172" t="s">
        <v>51</v>
      </c>
      <c r="C25" s="134" t="s">
        <v>157</v>
      </c>
      <c r="D25" s="135" t="s">
        <v>158</v>
      </c>
      <c r="E25" s="175">
        <v>0</v>
      </c>
      <c r="F25" s="147">
        <v>0</v>
      </c>
      <c r="G25" s="148">
        <v>0</v>
      </c>
      <c r="I25" s="149"/>
      <c r="J25" s="150"/>
      <c r="K25" s="151"/>
      <c r="L25" s="152"/>
      <c r="M25" s="153"/>
      <c r="N25" s="139"/>
    </row>
    <row r="26" spans="2:14" ht="15">
      <c r="B26" s="172" t="s">
        <v>52</v>
      </c>
      <c r="C26" s="134" t="s">
        <v>250</v>
      </c>
      <c r="D26" s="135" t="s">
        <v>251</v>
      </c>
      <c r="E26" s="175">
        <v>0</v>
      </c>
      <c r="F26" s="147">
        <v>0</v>
      </c>
      <c r="G26" s="148">
        <v>0</v>
      </c>
      <c r="I26" s="149"/>
      <c r="J26" s="150"/>
      <c r="K26" s="151"/>
      <c r="L26" s="152"/>
      <c r="M26" s="153"/>
      <c r="N26" s="139"/>
    </row>
    <row r="27" spans="2:14" ht="15">
      <c r="B27" s="172" t="s">
        <v>53</v>
      </c>
      <c r="C27" s="134" t="s">
        <v>252</v>
      </c>
      <c r="D27" s="135" t="s">
        <v>253</v>
      </c>
      <c r="E27" s="175">
        <v>0</v>
      </c>
      <c r="F27" s="147">
        <v>0</v>
      </c>
      <c r="G27" s="148">
        <v>0</v>
      </c>
      <c r="H27" s="155"/>
      <c r="I27" s="149"/>
      <c r="J27" s="150"/>
      <c r="K27" s="151"/>
      <c r="L27" s="152"/>
      <c r="M27" s="153"/>
      <c r="N27" s="139"/>
    </row>
    <row r="28" spans="2:14" ht="15.75" thickBot="1">
      <c r="B28" s="173" t="s">
        <v>54</v>
      </c>
      <c r="C28" s="156" t="s">
        <v>254</v>
      </c>
      <c r="D28" s="157" t="s">
        <v>256</v>
      </c>
      <c r="E28" s="176">
        <v>0</v>
      </c>
      <c r="F28" s="158">
        <v>0</v>
      </c>
      <c r="G28" s="159">
        <v>0</v>
      </c>
      <c r="I28" s="149"/>
      <c r="J28" s="150"/>
      <c r="K28" s="151"/>
      <c r="L28" s="152"/>
      <c r="M28" s="153"/>
      <c r="N28" s="139"/>
    </row>
    <row r="29" ht="15.75" thickBot="1"/>
    <row r="30" spans="2:7" ht="18.75" customHeight="1">
      <c r="B30" s="127" t="s">
        <v>336</v>
      </c>
      <c r="C30" s="128"/>
      <c r="D30" s="128"/>
      <c r="E30" s="128"/>
      <c r="F30" s="128"/>
      <c r="G30" s="140"/>
    </row>
    <row r="31" spans="1:7" s="178" customFormat="1" ht="25.5">
      <c r="A31" s="132"/>
      <c r="B31" s="129" t="s">
        <v>330</v>
      </c>
      <c r="C31" s="130" t="s">
        <v>331</v>
      </c>
      <c r="D31" s="130" t="s">
        <v>332</v>
      </c>
      <c r="E31" s="136" t="s">
        <v>333</v>
      </c>
      <c r="F31" s="130" t="s">
        <v>334</v>
      </c>
      <c r="G31" s="131" t="s">
        <v>335</v>
      </c>
    </row>
    <row r="32" spans="1:7" ht="15.75" thickBot="1">
      <c r="A32" s="160"/>
      <c r="B32" s="173" t="s">
        <v>32</v>
      </c>
      <c r="C32" s="156" t="s">
        <v>18</v>
      </c>
      <c r="D32" s="157" t="s">
        <v>19</v>
      </c>
      <c r="E32" s="167">
        <v>158.1689189189189</v>
      </c>
      <c r="F32" s="161">
        <v>1</v>
      </c>
      <c r="G32" s="162">
        <f>E32/F32</f>
        <v>158.1689189189189</v>
      </c>
    </row>
    <row r="33" spans="1:7" ht="15.75" thickBot="1">
      <c r="A33" s="160"/>
      <c r="B33" s="149"/>
      <c r="C33" s="150"/>
      <c r="D33" s="151"/>
      <c r="E33" s="166"/>
      <c r="F33" s="153"/>
      <c r="G33" s="142"/>
    </row>
    <row r="34" spans="1:7" ht="18.75" customHeight="1">
      <c r="A34" s="160"/>
      <c r="B34" s="127" t="s">
        <v>337</v>
      </c>
      <c r="C34" s="128"/>
      <c r="D34" s="128"/>
      <c r="E34" s="128"/>
      <c r="F34" s="128"/>
      <c r="G34" s="140"/>
    </row>
    <row r="35" spans="1:7" s="178" customFormat="1" ht="25.5">
      <c r="A35" s="132"/>
      <c r="B35" s="129" t="s">
        <v>330</v>
      </c>
      <c r="C35" s="130" t="s">
        <v>331</v>
      </c>
      <c r="D35" s="130" t="s">
        <v>332</v>
      </c>
      <c r="E35" s="136" t="s">
        <v>333</v>
      </c>
      <c r="F35" s="130" t="s">
        <v>334</v>
      </c>
      <c r="G35" s="131" t="s">
        <v>335</v>
      </c>
    </row>
    <row r="36" spans="1:7" ht="15.75" thickBot="1">
      <c r="A36" s="160"/>
      <c r="B36" s="173"/>
      <c r="C36" s="163"/>
      <c r="D36" s="164"/>
      <c r="E36" s="167"/>
      <c r="F36" s="161"/>
      <c r="G36" s="162"/>
    </row>
    <row r="37" spans="1:7" ht="15.75" thickBot="1">
      <c r="A37" s="160"/>
      <c r="B37" s="149"/>
      <c r="C37" s="150"/>
      <c r="D37" s="151"/>
      <c r="E37" s="166"/>
      <c r="F37" s="153"/>
      <c r="G37" s="142"/>
    </row>
    <row r="38" spans="1:7" ht="18.75" customHeight="1">
      <c r="A38" s="160"/>
      <c r="B38" s="127" t="s">
        <v>338</v>
      </c>
      <c r="C38" s="128"/>
      <c r="D38" s="128"/>
      <c r="E38" s="128"/>
      <c r="F38" s="128"/>
      <c r="G38" s="140"/>
    </row>
    <row r="39" spans="1:7" s="178" customFormat="1" ht="25.5">
      <c r="A39" s="132"/>
      <c r="B39" s="129" t="s">
        <v>330</v>
      </c>
      <c r="C39" s="130" t="s">
        <v>331</v>
      </c>
      <c r="D39" s="130" t="s">
        <v>332</v>
      </c>
      <c r="E39" s="136" t="s">
        <v>333</v>
      </c>
      <c r="F39" s="130" t="s">
        <v>334</v>
      </c>
      <c r="G39" s="131" t="s">
        <v>335</v>
      </c>
    </row>
    <row r="40" spans="1:7" ht="15.75" thickBot="1">
      <c r="A40" s="160"/>
      <c r="B40" s="173" t="s">
        <v>32</v>
      </c>
      <c r="C40" s="163" t="s">
        <v>124</v>
      </c>
      <c r="D40" s="164" t="s">
        <v>125</v>
      </c>
      <c r="E40" s="167">
        <v>1246.9806864100642</v>
      </c>
      <c r="F40" s="161">
        <v>5</v>
      </c>
      <c r="G40" s="162">
        <f>E40/F40</f>
        <v>249.39613728201283</v>
      </c>
    </row>
    <row r="41" spans="1:7" ht="15.75" thickBot="1">
      <c r="A41" s="160"/>
      <c r="B41" s="149"/>
      <c r="C41" s="150"/>
      <c r="D41" s="151"/>
      <c r="E41" s="166"/>
      <c r="F41" s="153"/>
      <c r="G41" s="142"/>
    </row>
    <row r="42" spans="1:7" ht="18.75" customHeight="1">
      <c r="A42" s="160"/>
      <c r="B42" s="127" t="s">
        <v>339</v>
      </c>
      <c r="C42" s="128"/>
      <c r="D42" s="128"/>
      <c r="E42" s="128"/>
      <c r="F42" s="128"/>
      <c r="G42" s="140"/>
    </row>
    <row r="43" spans="1:7" s="178" customFormat="1" ht="25.5">
      <c r="A43" s="132"/>
      <c r="B43" s="129" t="s">
        <v>330</v>
      </c>
      <c r="C43" s="130" t="s">
        <v>331</v>
      </c>
      <c r="D43" s="130" t="s">
        <v>332</v>
      </c>
      <c r="E43" s="136" t="s">
        <v>333</v>
      </c>
      <c r="F43" s="130" t="s">
        <v>334</v>
      </c>
      <c r="G43" s="131" t="s">
        <v>335</v>
      </c>
    </row>
    <row r="44" spans="1:7" ht="15.75" thickBot="1">
      <c r="A44" s="160"/>
      <c r="B44" s="173"/>
      <c r="C44" s="163"/>
      <c r="D44" s="164"/>
      <c r="E44" s="167"/>
      <c r="F44" s="161"/>
      <c r="G44" s="162"/>
    </row>
    <row r="45" spans="1:7" ht="15.75" thickBot="1">
      <c r="A45" s="160"/>
      <c r="B45" s="149"/>
      <c r="C45" s="150"/>
      <c r="D45" s="151"/>
      <c r="E45" s="166"/>
      <c r="F45" s="153"/>
      <c r="G45" s="142"/>
    </row>
    <row r="46" spans="1:7" ht="18.75" customHeight="1">
      <c r="A46" s="160"/>
      <c r="B46" s="127" t="s">
        <v>340</v>
      </c>
      <c r="C46" s="128"/>
      <c r="D46" s="128"/>
      <c r="E46" s="128"/>
      <c r="F46" s="128"/>
      <c r="G46" s="140"/>
    </row>
    <row r="47" spans="1:7" s="178" customFormat="1" ht="25.5">
      <c r="A47" s="132"/>
      <c r="B47" s="129" t="s">
        <v>330</v>
      </c>
      <c r="C47" s="130" t="s">
        <v>331</v>
      </c>
      <c r="D47" s="130" t="s">
        <v>332</v>
      </c>
      <c r="E47" s="136" t="s">
        <v>333</v>
      </c>
      <c r="F47" s="130" t="s">
        <v>334</v>
      </c>
      <c r="G47" s="131" t="s">
        <v>335</v>
      </c>
    </row>
    <row r="48" spans="1:7" ht="15">
      <c r="A48" s="160"/>
      <c r="B48" s="172" t="s">
        <v>32</v>
      </c>
      <c r="C48" s="134" t="s">
        <v>136</v>
      </c>
      <c r="D48" s="135" t="s">
        <v>137</v>
      </c>
      <c r="E48" s="166">
        <v>1022.3496742851923</v>
      </c>
      <c r="F48" s="153">
        <v>4</v>
      </c>
      <c r="G48" s="165">
        <f>E48/F48</f>
        <v>255.5874185712981</v>
      </c>
    </row>
    <row r="49" spans="1:7" ht="15">
      <c r="A49" s="160"/>
      <c r="B49" s="172" t="s">
        <v>33</v>
      </c>
      <c r="C49" s="134" t="s">
        <v>134</v>
      </c>
      <c r="D49" s="135" t="s">
        <v>135</v>
      </c>
      <c r="E49" s="166">
        <v>441.36660892407167</v>
      </c>
      <c r="F49" s="153">
        <v>2</v>
      </c>
      <c r="G49" s="165">
        <f>E49/F49</f>
        <v>220.68330446203584</v>
      </c>
    </row>
    <row r="50" spans="2:7" ht="15">
      <c r="B50" s="172" t="s">
        <v>34</v>
      </c>
      <c r="C50" s="134" t="s">
        <v>284</v>
      </c>
      <c r="D50" s="135" t="s">
        <v>209</v>
      </c>
      <c r="E50" s="166">
        <v>406.17922860748735</v>
      </c>
      <c r="F50" s="153">
        <v>2</v>
      </c>
      <c r="G50" s="165">
        <f>E50/F50</f>
        <v>203.08961430374367</v>
      </c>
    </row>
    <row r="51" spans="2:7" ht="15.75" thickBot="1">
      <c r="B51" s="173" t="s">
        <v>35</v>
      </c>
      <c r="C51" s="156" t="s">
        <v>263</v>
      </c>
      <c r="D51" s="157" t="s">
        <v>132</v>
      </c>
      <c r="E51" s="167">
        <v>246.47356143079315</v>
      </c>
      <c r="F51" s="161">
        <v>1</v>
      </c>
      <c r="G51" s="162">
        <f>E51/F51</f>
        <v>246.47356143079315</v>
      </c>
    </row>
    <row r="52" spans="2:4" ht="15.75" thickBot="1">
      <c r="B52" s="149"/>
      <c r="C52" s="150"/>
      <c r="D52" s="151"/>
    </row>
    <row r="53" spans="2:7" ht="18.75" customHeight="1">
      <c r="B53" s="127" t="s">
        <v>341</v>
      </c>
      <c r="C53" s="128"/>
      <c r="D53" s="128"/>
      <c r="E53" s="128"/>
      <c r="F53" s="128"/>
      <c r="G53" s="140"/>
    </row>
    <row r="54" spans="2:7" s="178" customFormat="1" ht="25.5">
      <c r="B54" s="129" t="s">
        <v>330</v>
      </c>
      <c r="C54" s="130" t="s">
        <v>331</v>
      </c>
      <c r="D54" s="130" t="s">
        <v>332</v>
      </c>
      <c r="E54" s="136" t="s">
        <v>333</v>
      </c>
      <c r="F54" s="130" t="s">
        <v>334</v>
      </c>
      <c r="G54" s="131" t="s">
        <v>335</v>
      </c>
    </row>
    <row r="55" spans="2:7" ht="15">
      <c r="B55" s="172" t="s">
        <v>32</v>
      </c>
      <c r="C55" s="134" t="s">
        <v>88</v>
      </c>
      <c r="D55" s="135" t="s">
        <v>91</v>
      </c>
      <c r="E55" s="166">
        <v>1895.9681701967795</v>
      </c>
      <c r="F55" s="153">
        <v>8</v>
      </c>
      <c r="G55" s="165">
        <f aca="true" t="shared" si="0" ref="G55:G60">E55/F55</f>
        <v>236.99602127459744</v>
      </c>
    </row>
    <row r="56" spans="2:7" ht="15">
      <c r="B56" s="172" t="s">
        <v>33</v>
      </c>
      <c r="C56" s="134" t="s">
        <v>90</v>
      </c>
      <c r="D56" s="135" t="s">
        <v>93</v>
      </c>
      <c r="E56" s="166">
        <v>1801.174060400228</v>
      </c>
      <c r="F56" s="153">
        <v>7</v>
      </c>
      <c r="G56" s="165">
        <f t="shared" si="0"/>
        <v>257.3105800571754</v>
      </c>
    </row>
    <row r="57" spans="2:7" ht="15">
      <c r="B57" s="172" t="s">
        <v>34</v>
      </c>
      <c r="C57" s="134" t="s">
        <v>89</v>
      </c>
      <c r="D57" s="135" t="s">
        <v>92</v>
      </c>
      <c r="E57" s="166">
        <v>739.5183532768585</v>
      </c>
      <c r="F57" s="153">
        <v>5</v>
      </c>
      <c r="G57" s="165">
        <f t="shared" si="0"/>
        <v>147.9036706553717</v>
      </c>
    </row>
    <row r="58" spans="2:7" ht="15">
      <c r="B58" s="172" t="s">
        <v>35</v>
      </c>
      <c r="C58" s="134" t="s">
        <v>86</v>
      </c>
      <c r="D58" s="135" t="s">
        <v>87</v>
      </c>
      <c r="E58" s="166">
        <v>717.8293581876561</v>
      </c>
      <c r="F58" s="153">
        <v>3</v>
      </c>
      <c r="G58" s="165">
        <f t="shared" si="0"/>
        <v>239.2764527292187</v>
      </c>
    </row>
    <row r="59" spans="2:7" ht="15">
      <c r="B59" s="172" t="s">
        <v>36</v>
      </c>
      <c r="C59" s="134" t="s">
        <v>278</v>
      </c>
      <c r="D59" s="135" t="s">
        <v>219</v>
      </c>
      <c r="E59" s="166">
        <v>230.22267490868222</v>
      </c>
      <c r="F59" s="153">
        <v>1</v>
      </c>
      <c r="G59" s="165">
        <f t="shared" si="0"/>
        <v>230.22267490868222</v>
      </c>
    </row>
    <row r="60" spans="2:7" ht="15.75" thickBot="1">
      <c r="B60" s="173" t="s">
        <v>37</v>
      </c>
      <c r="C60" s="156" t="s">
        <v>280</v>
      </c>
      <c r="D60" s="157" t="s">
        <v>193</v>
      </c>
      <c r="E60" s="167">
        <v>219.84560199625705</v>
      </c>
      <c r="F60" s="161">
        <v>1</v>
      </c>
      <c r="G60" s="162">
        <f t="shared" si="0"/>
        <v>219.84560199625705</v>
      </c>
    </row>
    <row r="61" spans="2:16" ht="15.75" thickBot="1">
      <c r="B61" s="149"/>
      <c r="G61" s="142"/>
      <c r="H61" s="151"/>
      <c r="I61" s="152"/>
      <c r="J61" s="153"/>
      <c r="K61" s="160"/>
      <c r="L61" s="160"/>
      <c r="M61" s="160"/>
      <c r="N61" s="160"/>
      <c r="O61" s="160"/>
      <c r="P61" s="160"/>
    </row>
    <row r="62" spans="2:16" ht="18.75" customHeight="1">
      <c r="B62" s="127" t="s">
        <v>342</v>
      </c>
      <c r="C62" s="128"/>
      <c r="D62" s="128"/>
      <c r="E62" s="128"/>
      <c r="F62" s="128"/>
      <c r="G62" s="140"/>
      <c r="H62" s="151"/>
      <c r="I62" s="152"/>
      <c r="J62" s="153"/>
      <c r="K62" s="160"/>
      <c r="L62" s="160"/>
      <c r="M62" s="160"/>
      <c r="N62" s="160"/>
      <c r="O62" s="160"/>
      <c r="P62" s="160"/>
    </row>
    <row r="63" spans="2:16" s="178" customFormat="1" ht="25.5">
      <c r="B63" s="129" t="s">
        <v>330</v>
      </c>
      <c r="C63" s="130" t="s">
        <v>331</v>
      </c>
      <c r="D63" s="130" t="s">
        <v>332</v>
      </c>
      <c r="E63" s="136" t="s">
        <v>333</v>
      </c>
      <c r="F63" s="130" t="s">
        <v>334</v>
      </c>
      <c r="G63" s="131" t="s">
        <v>335</v>
      </c>
      <c r="H63" s="179"/>
      <c r="I63" s="180"/>
      <c r="J63" s="181"/>
      <c r="K63" s="132"/>
      <c r="L63" s="132"/>
      <c r="M63" s="132"/>
      <c r="N63" s="132"/>
      <c r="O63" s="132"/>
      <c r="P63" s="132"/>
    </row>
    <row r="64" spans="2:16" ht="15">
      <c r="B64" s="172" t="s">
        <v>32</v>
      </c>
      <c r="C64" s="134" t="s">
        <v>140</v>
      </c>
      <c r="D64" s="135" t="s">
        <v>141</v>
      </c>
      <c r="E64" s="166">
        <v>1448.9262659543986</v>
      </c>
      <c r="F64" s="153">
        <v>7</v>
      </c>
      <c r="G64" s="165">
        <f>E64/F64</f>
        <v>206.98946656491407</v>
      </c>
      <c r="H64" s="151"/>
      <c r="I64" s="152"/>
      <c r="J64" s="153"/>
      <c r="K64" s="160"/>
      <c r="L64" s="160"/>
      <c r="M64" s="160"/>
      <c r="N64" s="160"/>
      <c r="O64" s="160"/>
      <c r="P64" s="160"/>
    </row>
    <row r="65" spans="2:16" ht="15">
      <c r="B65" s="172" t="s">
        <v>33</v>
      </c>
      <c r="C65" s="134" t="s">
        <v>94</v>
      </c>
      <c r="D65" s="135" t="s">
        <v>95</v>
      </c>
      <c r="E65" s="166">
        <v>912.4934710453763</v>
      </c>
      <c r="F65" s="153">
        <v>5</v>
      </c>
      <c r="G65" s="165">
        <f>E65/F65</f>
        <v>182.49869420907527</v>
      </c>
      <c r="H65" s="151"/>
      <c r="I65" s="152"/>
      <c r="J65" s="153"/>
      <c r="K65" s="160"/>
      <c r="L65" s="160"/>
      <c r="M65" s="160"/>
      <c r="N65" s="160"/>
      <c r="O65" s="160"/>
      <c r="P65" s="160"/>
    </row>
    <row r="66" spans="2:16" ht="15.75" thickBot="1">
      <c r="B66" s="173" t="s">
        <v>34</v>
      </c>
      <c r="C66" s="156" t="s">
        <v>170</v>
      </c>
      <c r="D66" s="157" t="s">
        <v>171</v>
      </c>
      <c r="E66" s="167">
        <v>357.2692258486642</v>
      </c>
      <c r="F66" s="161">
        <v>2</v>
      </c>
      <c r="G66" s="162">
        <f>E66/F66</f>
        <v>178.6346129243321</v>
      </c>
      <c r="H66" s="151"/>
      <c r="I66" s="152"/>
      <c r="J66" s="153"/>
      <c r="K66" s="160"/>
      <c r="L66" s="160"/>
      <c r="M66" s="160"/>
      <c r="N66" s="160"/>
      <c r="O66" s="160"/>
      <c r="P66" s="160"/>
    </row>
    <row r="67" spans="2:16" ht="15.75" thickBot="1">
      <c r="B67" s="149"/>
      <c r="C67" s="150"/>
      <c r="D67" s="151"/>
      <c r="E67" s="166"/>
      <c r="F67" s="153"/>
      <c r="H67" s="151"/>
      <c r="I67" s="152"/>
      <c r="J67" s="153"/>
      <c r="K67" s="160"/>
      <c r="L67" s="160"/>
      <c r="M67" s="160"/>
      <c r="N67" s="160"/>
      <c r="O67" s="160"/>
      <c r="P67" s="160"/>
    </row>
    <row r="68" spans="2:16" ht="18.75" customHeight="1">
      <c r="B68" s="127" t="s">
        <v>343</v>
      </c>
      <c r="C68" s="128"/>
      <c r="D68" s="128"/>
      <c r="E68" s="128"/>
      <c r="F68" s="128"/>
      <c r="G68" s="140"/>
      <c r="H68" s="151"/>
      <c r="I68" s="152"/>
      <c r="J68" s="153"/>
      <c r="K68" s="160"/>
      <c r="L68" s="160"/>
      <c r="M68" s="160"/>
      <c r="N68" s="160"/>
      <c r="O68" s="160"/>
      <c r="P68" s="160"/>
    </row>
    <row r="69" spans="2:16" s="178" customFormat="1" ht="25.5">
      <c r="B69" s="129" t="s">
        <v>330</v>
      </c>
      <c r="C69" s="130" t="s">
        <v>331</v>
      </c>
      <c r="D69" s="130" t="s">
        <v>332</v>
      </c>
      <c r="E69" s="136" t="s">
        <v>333</v>
      </c>
      <c r="F69" s="130" t="s">
        <v>334</v>
      </c>
      <c r="G69" s="131" t="s">
        <v>335</v>
      </c>
      <c r="H69" s="179"/>
      <c r="I69" s="180"/>
      <c r="J69" s="181"/>
      <c r="K69" s="132"/>
      <c r="L69" s="132"/>
      <c r="M69" s="132"/>
      <c r="N69" s="132"/>
      <c r="O69" s="132"/>
      <c r="P69" s="132"/>
    </row>
    <row r="70" spans="2:16" ht="15">
      <c r="B70" s="172" t="s">
        <v>32</v>
      </c>
      <c r="C70" s="134" t="s">
        <v>172</v>
      </c>
      <c r="D70" s="135" t="s">
        <v>173</v>
      </c>
      <c r="E70" s="166">
        <v>1144.4104577526887</v>
      </c>
      <c r="F70" s="153">
        <v>7</v>
      </c>
      <c r="G70" s="165">
        <f>E70/F70</f>
        <v>163.4872082503841</v>
      </c>
      <c r="H70" s="151"/>
      <c r="I70" s="152"/>
      <c r="J70" s="153"/>
      <c r="K70" s="160"/>
      <c r="L70" s="160"/>
      <c r="M70" s="160"/>
      <c r="N70" s="160"/>
      <c r="O70" s="160"/>
      <c r="P70" s="160"/>
    </row>
    <row r="71" spans="2:10" ht="15">
      <c r="B71" s="172" t="s">
        <v>33</v>
      </c>
      <c r="C71" s="134" t="s">
        <v>96</v>
      </c>
      <c r="D71" s="135" t="s">
        <v>97</v>
      </c>
      <c r="E71" s="166">
        <v>768.3153830156084</v>
      </c>
      <c r="F71" s="153">
        <v>4</v>
      </c>
      <c r="G71" s="165">
        <f>E71/F71</f>
        <v>192.0788457539021</v>
      </c>
      <c r="H71" s="151"/>
      <c r="I71" s="152"/>
      <c r="J71" s="153"/>
    </row>
    <row r="72" spans="2:10" ht="15.75" thickBot="1">
      <c r="B72" s="173" t="s">
        <v>34</v>
      </c>
      <c r="C72" s="156" t="s">
        <v>194</v>
      </c>
      <c r="D72" s="157" t="s">
        <v>196</v>
      </c>
      <c r="E72" s="167">
        <v>536.5392426170101</v>
      </c>
      <c r="F72" s="161">
        <v>4</v>
      </c>
      <c r="G72" s="162">
        <f>E72/F72</f>
        <v>134.13481065425253</v>
      </c>
      <c r="H72" s="151"/>
      <c r="I72" s="152"/>
      <c r="J72" s="153"/>
    </row>
    <row r="73" spans="2:10" ht="15.75" thickBot="1">
      <c r="B73" s="149"/>
      <c r="C73" s="150"/>
      <c r="D73" s="151"/>
      <c r="E73" s="166"/>
      <c r="F73" s="153"/>
      <c r="H73" s="151"/>
      <c r="I73" s="152"/>
      <c r="J73" s="153"/>
    </row>
    <row r="74" spans="2:10" ht="18.75" customHeight="1">
      <c r="B74" s="127" t="s">
        <v>344</v>
      </c>
      <c r="C74" s="128"/>
      <c r="D74" s="128"/>
      <c r="E74" s="128"/>
      <c r="F74" s="128"/>
      <c r="G74" s="140"/>
      <c r="H74" s="151"/>
      <c r="I74" s="152"/>
      <c r="J74" s="153"/>
    </row>
    <row r="75" spans="2:10" s="178" customFormat="1" ht="25.5">
      <c r="B75" s="129" t="s">
        <v>330</v>
      </c>
      <c r="C75" s="130" t="s">
        <v>331</v>
      </c>
      <c r="D75" s="130" t="s">
        <v>332</v>
      </c>
      <c r="E75" s="136" t="s">
        <v>333</v>
      </c>
      <c r="F75" s="130" t="s">
        <v>334</v>
      </c>
      <c r="G75" s="131" t="s">
        <v>335</v>
      </c>
      <c r="H75" s="179"/>
      <c r="I75" s="180"/>
      <c r="J75" s="181"/>
    </row>
    <row r="76" spans="2:7" ht="15">
      <c r="B76" s="172" t="s">
        <v>32</v>
      </c>
      <c r="C76" s="134" t="s">
        <v>75</v>
      </c>
      <c r="D76" s="135" t="s">
        <v>77</v>
      </c>
      <c r="E76" s="166">
        <v>1908.2025398001076</v>
      </c>
      <c r="F76" s="153">
        <v>7</v>
      </c>
      <c r="G76" s="165">
        <v>272.6003628285868</v>
      </c>
    </row>
    <row r="77" spans="2:7" ht="15">
      <c r="B77" s="172" t="s">
        <v>33</v>
      </c>
      <c r="C77" s="134" t="s">
        <v>76</v>
      </c>
      <c r="D77" s="135" t="s">
        <v>78</v>
      </c>
      <c r="E77" s="166">
        <v>1337.2005257454434</v>
      </c>
      <c r="F77" s="153">
        <v>6</v>
      </c>
      <c r="G77" s="165">
        <v>222.86675429090724</v>
      </c>
    </row>
    <row r="78" spans="2:7" ht="15">
      <c r="B78" s="172" t="s">
        <v>34</v>
      </c>
      <c r="C78" s="134" t="s">
        <v>20</v>
      </c>
      <c r="D78" s="135" t="s">
        <v>21</v>
      </c>
      <c r="E78" s="166">
        <v>848.4402748871756</v>
      </c>
      <c r="F78" s="153">
        <v>4</v>
      </c>
      <c r="G78" s="165">
        <v>212.1100687217939</v>
      </c>
    </row>
    <row r="79" spans="2:7" ht="15">
      <c r="B79" s="172" t="s">
        <v>35</v>
      </c>
      <c r="C79" s="134" t="s">
        <v>100</v>
      </c>
      <c r="D79" s="135" t="s">
        <v>6</v>
      </c>
      <c r="E79" s="166">
        <v>352.78453015556875</v>
      </c>
      <c r="F79" s="153">
        <v>2</v>
      </c>
      <c r="G79" s="165">
        <v>176.39226507778437</v>
      </c>
    </row>
    <row r="80" spans="2:7" ht="15.75" thickBot="1">
      <c r="B80" s="173" t="s">
        <v>36</v>
      </c>
      <c r="C80" s="156" t="s">
        <v>267</v>
      </c>
      <c r="D80" s="157" t="s">
        <v>158</v>
      </c>
      <c r="E80" s="167">
        <v>154.97779791572273</v>
      </c>
      <c r="F80" s="161">
        <v>1</v>
      </c>
      <c r="G80" s="162">
        <v>154.97779791572273</v>
      </c>
    </row>
    <row r="81" ht="15.75" thickBot="1"/>
    <row r="82" spans="2:7" ht="18.75" customHeight="1">
      <c r="B82" s="127" t="s">
        <v>345</v>
      </c>
      <c r="C82" s="128"/>
      <c r="D82" s="128"/>
      <c r="E82" s="128"/>
      <c r="F82" s="128"/>
      <c r="G82" s="140"/>
    </row>
    <row r="83" spans="2:7" s="178" customFormat="1" ht="25.5">
      <c r="B83" s="129" t="s">
        <v>330</v>
      </c>
      <c r="C83" s="130" t="s">
        <v>331</v>
      </c>
      <c r="D83" s="130" t="s">
        <v>332</v>
      </c>
      <c r="E83" s="136" t="s">
        <v>333</v>
      </c>
      <c r="F83" s="130" t="s">
        <v>334</v>
      </c>
      <c r="G83" s="131" t="s">
        <v>335</v>
      </c>
    </row>
    <row r="84" spans="2:7" ht="15">
      <c r="B84" s="171" t="s">
        <v>32</v>
      </c>
      <c r="C84" s="134" t="s">
        <v>98</v>
      </c>
      <c r="D84" s="135" t="s">
        <v>99</v>
      </c>
      <c r="E84" s="177">
        <v>1494.0898588341884</v>
      </c>
      <c r="F84" s="143">
        <v>6</v>
      </c>
      <c r="G84" s="169">
        <v>249.01497647236474</v>
      </c>
    </row>
    <row r="85" spans="2:7" ht="15">
      <c r="B85" s="171" t="s">
        <v>33</v>
      </c>
      <c r="C85" s="134" t="s">
        <v>281</v>
      </c>
      <c r="D85" s="135" t="s">
        <v>205</v>
      </c>
      <c r="E85" s="177">
        <v>1350.026265515598</v>
      </c>
      <c r="F85" s="143">
        <v>5</v>
      </c>
      <c r="G85" s="169">
        <v>270.00525310311957</v>
      </c>
    </row>
    <row r="86" spans="2:7" ht="15.75" thickBot="1">
      <c r="B86" s="173" t="s">
        <v>34</v>
      </c>
      <c r="C86" s="156" t="s">
        <v>29</v>
      </c>
      <c r="D86" s="157" t="s">
        <v>30</v>
      </c>
      <c r="E86" s="167">
        <v>1268.453411930179</v>
      </c>
      <c r="F86" s="161">
        <v>5</v>
      </c>
      <c r="G86" s="162">
        <v>253.6906823860358</v>
      </c>
    </row>
    <row r="87" ht="15.75" thickBot="1"/>
    <row r="88" spans="2:7" ht="18.75" customHeight="1">
      <c r="B88" s="127" t="s">
        <v>346</v>
      </c>
      <c r="C88" s="128"/>
      <c r="D88" s="128"/>
      <c r="E88" s="128"/>
      <c r="F88" s="128"/>
      <c r="G88" s="140"/>
    </row>
    <row r="89" spans="2:7" s="178" customFormat="1" ht="25.5">
      <c r="B89" s="129" t="s">
        <v>330</v>
      </c>
      <c r="C89" s="130" t="s">
        <v>331</v>
      </c>
      <c r="D89" s="130" t="s">
        <v>332</v>
      </c>
      <c r="E89" s="136" t="s">
        <v>333</v>
      </c>
      <c r="F89" s="130" t="s">
        <v>334</v>
      </c>
      <c r="G89" s="131" t="s">
        <v>335</v>
      </c>
    </row>
    <row r="90" spans="2:7" ht="15.75" thickBot="1">
      <c r="B90" s="173" t="s">
        <v>32</v>
      </c>
      <c r="C90" s="163" t="s">
        <v>101</v>
      </c>
      <c r="D90" s="164" t="s">
        <v>4</v>
      </c>
      <c r="E90" s="167">
        <v>2155.4261942884227</v>
      </c>
      <c r="F90" s="161">
        <v>7</v>
      </c>
      <c r="G90" s="162">
        <v>307.91802775548894</v>
      </c>
    </row>
    <row r="91" spans="2:6" ht="15.75" thickBot="1">
      <c r="B91" s="149"/>
      <c r="C91" s="150"/>
      <c r="D91" s="151"/>
      <c r="E91" s="166"/>
      <c r="F91" s="153"/>
    </row>
    <row r="92" spans="2:7" ht="18.75" customHeight="1">
      <c r="B92" s="127" t="s">
        <v>347</v>
      </c>
      <c r="C92" s="128"/>
      <c r="D92" s="128"/>
      <c r="E92" s="128"/>
      <c r="F92" s="128"/>
      <c r="G92" s="140"/>
    </row>
    <row r="93" spans="2:7" s="178" customFormat="1" ht="25.5">
      <c r="B93" s="129" t="s">
        <v>330</v>
      </c>
      <c r="C93" s="130" t="s">
        <v>331</v>
      </c>
      <c r="D93" s="130" t="s">
        <v>332</v>
      </c>
      <c r="E93" s="136" t="s">
        <v>333</v>
      </c>
      <c r="F93" s="130" t="s">
        <v>334</v>
      </c>
      <c r="G93" s="131" t="s">
        <v>335</v>
      </c>
    </row>
    <row r="94" spans="2:7" ht="15">
      <c r="B94" s="172" t="s">
        <v>32</v>
      </c>
      <c r="C94" s="134" t="s">
        <v>307</v>
      </c>
      <c r="D94" s="135" t="s">
        <v>207</v>
      </c>
      <c r="E94" s="166">
        <v>1320.9532780855425</v>
      </c>
      <c r="F94" s="153">
        <v>6</v>
      </c>
      <c r="G94" s="165">
        <v>220.15887968092375</v>
      </c>
    </row>
    <row r="95" spans="2:7" ht="15">
      <c r="B95" s="172" t="s">
        <v>33</v>
      </c>
      <c r="C95" s="134" t="s">
        <v>287</v>
      </c>
      <c r="D95" s="135" t="s">
        <v>226</v>
      </c>
      <c r="E95" s="166">
        <v>1175.476504646748</v>
      </c>
      <c r="F95" s="153">
        <v>4</v>
      </c>
      <c r="G95" s="165">
        <v>293.869126161687</v>
      </c>
    </row>
    <row r="96" spans="2:7" ht="15">
      <c r="B96" s="172" t="s">
        <v>34</v>
      </c>
      <c r="C96" s="134" t="s">
        <v>286</v>
      </c>
      <c r="D96" s="135" t="s">
        <v>198</v>
      </c>
      <c r="E96" s="166">
        <v>707.5258252762394</v>
      </c>
      <c r="F96" s="153">
        <v>3</v>
      </c>
      <c r="G96" s="165">
        <v>235.84194175874646</v>
      </c>
    </row>
    <row r="97" spans="2:7" ht="15">
      <c r="B97" s="172" t="s">
        <v>35</v>
      </c>
      <c r="C97" s="134" t="s">
        <v>268</v>
      </c>
      <c r="D97" s="135" t="s">
        <v>270</v>
      </c>
      <c r="E97" s="166">
        <v>353.2651539451591</v>
      </c>
      <c r="F97" s="153">
        <v>2</v>
      </c>
      <c r="G97" s="165">
        <v>176.63257697257956</v>
      </c>
    </row>
    <row r="98" spans="2:7" ht="15">
      <c r="B98" s="172" t="s">
        <v>36</v>
      </c>
      <c r="C98" s="67" t="s">
        <v>309</v>
      </c>
      <c r="D98" s="154" t="s">
        <v>310</v>
      </c>
      <c r="E98" s="166">
        <v>277.5381922342457</v>
      </c>
      <c r="F98" s="153">
        <v>1</v>
      </c>
      <c r="G98" s="165">
        <v>277.5381922342457</v>
      </c>
    </row>
    <row r="99" spans="2:7" ht="15.75" thickBot="1">
      <c r="B99" s="173" t="s">
        <v>37</v>
      </c>
      <c r="C99" s="156" t="s">
        <v>248</v>
      </c>
      <c r="D99" s="157" t="s">
        <v>249</v>
      </c>
      <c r="E99" s="167">
        <v>233.29477093937993</v>
      </c>
      <c r="F99" s="161">
        <v>1</v>
      </c>
      <c r="G99" s="162">
        <v>233.29477093937993</v>
      </c>
    </row>
    <row r="100" spans="2:6" ht="15.75" thickBot="1">
      <c r="B100" s="149"/>
      <c r="C100" s="150"/>
      <c r="D100" s="151"/>
      <c r="E100" s="166"/>
      <c r="F100" s="153"/>
    </row>
    <row r="101" spans="2:7" ht="18.75" customHeight="1">
      <c r="B101" s="127" t="s">
        <v>348</v>
      </c>
      <c r="C101" s="128"/>
      <c r="D101" s="128"/>
      <c r="E101" s="128"/>
      <c r="F101" s="128"/>
      <c r="G101" s="140"/>
    </row>
    <row r="102" spans="2:7" s="178" customFormat="1" ht="25.5">
      <c r="B102" s="129" t="s">
        <v>330</v>
      </c>
      <c r="C102" s="130" t="s">
        <v>331</v>
      </c>
      <c r="D102" s="130" t="s">
        <v>332</v>
      </c>
      <c r="E102" s="136" t="s">
        <v>333</v>
      </c>
      <c r="F102" s="130" t="s">
        <v>334</v>
      </c>
      <c r="G102" s="131" t="s">
        <v>335</v>
      </c>
    </row>
    <row r="103" spans="2:7" ht="15">
      <c r="B103" s="172" t="s">
        <v>32</v>
      </c>
      <c r="C103" s="134" t="s">
        <v>13</v>
      </c>
      <c r="D103" s="135" t="s">
        <v>14</v>
      </c>
      <c r="E103" s="168">
        <v>2372.225982511092</v>
      </c>
      <c r="F103" s="143">
        <v>8</v>
      </c>
      <c r="G103" s="169">
        <v>296.5282478138865</v>
      </c>
    </row>
    <row r="104" spans="2:7" ht="15">
      <c r="B104" s="172" t="s">
        <v>33</v>
      </c>
      <c r="C104" s="134" t="s">
        <v>110</v>
      </c>
      <c r="D104" s="135" t="s">
        <v>111</v>
      </c>
      <c r="E104" s="168">
        <v>2182.9312116086867</v>
      </c>
      <c r="F104" s="143">
        <v>7</v>
      </c>
      <c r="G104" s="169">
        <v>311.8473159440981</v>
      </c>
    </row>
    <row r="105" spans="2:7" ht="15">
      <c r="B105" s="172" t="s">
        <v>34</v>
      </c>
      <c r="C105" s="134" t="s">
        <v>80</v>
      </c>
      <c r="D105" s="135" t="s">
        <v>83</v>
      </c>
      <c r="E105" s="168">
        <v>1927.1411435065347</v>
      </c>
      <c r="F105" s="143">
        <v>7</v>
      </c>
      <c r="G105" s="169">
        <v>275.30587764379067</v>
      </c>
    </row>
    <row r="106" spans="2:7" ht="15">
      <c r="B106" s="172" t="s">
        <v>35</v>
      </c>
      <c r="C106" s="67" t="s">
        <v>295</v>
      </c>
      <c r="D106" s="154" t="s">
        <v>296</v>
      </c>
      <c r="E106" s="168">
        <v>1425.862491213723</v>
      </c>
      <c r="F106" s="143">
        <v>6</v>
      </c>
      <c r="G106" s="169">
        <v>237.6437485356205</v>
      </c>
    </row>
    <row r="107" spans="2:7" ht="15">
      <c r="B107" s="172" t="s">
        <v>36</v>
      </c>
      <c r="C107" s="134" t="s">
        <v>82</v>
      </c>
      <c r="D107" s="135" t="s">
        <v>85</v>
      </c>
      <c r="E107" s="166">
        <v>1313.7046800394874</v>
      </c>
      <c r="F107" s="153">
        <v>5</v>
      </c>
      <c r="G107" s="165">
        <v>262.74093600789746</v>
      </c>
    </row>
    <row r="108" spans="2:7" ht="15">
      <c r="B108" s="172" t="s">
        <v>37</v>
      </c>
      <c r="C108" s="134" t="s">
        <v>81</v>
      </c>
      <c r="D108" s="135" t="s">
        <v>84</v>
      </c>
      <c r="E108" s="166">
        <v>1152.7982401158333</v>
      </c>
      <c r="F108" s="153">
        <v>5</v>
      </c>
      <c r="G108" s="165">
        <v>230.55964802316666</v>
      </c>
    </row>
    <row r="109" spans="2:7" ht="15">
      <c r="B109" s="172" t="s">
        <v>38</v>
      </c>
      <c r="C109" s="134" t="s">
        <v>175</v>
      </c>
      <c r="D109" s="135" t="s">
        <v>176</v>
      </c>
      <c r="E109" s="166">
        <v>888.1237703989214</v>
      </c>
      <c r="F109" s="153">
        <v>3</v>
      </c>
      <c r="G109" s="165">
        <v>296.04125679964045</v>
      </c>
    </row>
    <row r="110" spans="2:7" ht="15">
      <c r="B110" s="172" t="s">
        <v>39</v>
      </c>
      <c r="C110" s="134" t="s">
        <v>274</v>
      </c>
      <c r="D110" s="135" t="s">
        <v>158</v>
      </c>
      <c r="E110" s="166">
        <v>410.7727279977627</v>
      </c>
      <c r="F110" s="153">
        <v>2</v>
      </c>
      <c r="G110" s="165">
        <v>205.38636399888134</v>
      </c>
    </row>
    <row r="111" spans="2:7" ht="15.75" thickBot="1">
      <c r="B111" s="173" t="s">
        <v>40</v>
      </c>
      <c r="C111" s="156" t="s">
        <v>24</v>
      </c>
      <c r="D111" s="157" t="s">
        <v>25</v>
      </c>
      <c r="E111" s="167">
        <v>227.25187185467044</v>
      </c>
      <c r="F111" s="161">
        <v>1</v>
      </c>
      <c r="G111" s="162">
        <v>227.25187185467044</v>
      </c>
    </row>
    <row r="112" spans="2:6" ht="15.75" thickBot="1">
      <c r="B112" s="149"/>
      <c r="C112" s="150"/>
      <c r="D112" s="151"/>
      <c r="E112" s="166"/>
      <c r="F112" s="153"/>
    </row>
    <row r="113" spans="2:7" ht="18.75" customHeight="1">
      <c r="B113" s="127" t="s">
        <v>349</v>
      </c>
      <c r="C113" s="128"/>
      <c r="D113" s="128"/>
      <c r="E113" s="128"/>
      <c r="F113" s="128"/>
      <c r="G113" s="140"/>
    </row>
    <row r="114" spans="2:7" s="178" customFormat="1" ht="25.5">
      <c r="B114" s="129" t="s">
        <v>330</v>
      </c>
      <c r="C114" s="130" t="s">
        <v>331</v>
      </c>
      <c r="D114" s="130" t="s">
        <v>332</v>
      </c>
      <c r="E114" s="136" t="s">
        <v>333</v>
      </c>
      <c r="F114" s="130" t="s">
        <v>334</v>
      </c>
      <c r="G114" s="131" t="s">
        <v>335</v>
      </c>
    </row>
    <row r="115" spans="2:7" ht="15">
      <c r="B115" s="172" t="s">
        <v>32</v>
      </c>
      <c r="C115" s="134" t="s">
        <v>26</v>
      </c>
      <c r="D115" s="135" t="s">
        <v>27</v>
      </c>
      <c r="E115" s="166">
        <v>2046.3241796271034</v>
      </c>
      <c r="F115" s="153">
        <v>7</v>
      </c>
      <c r="G115" s="165">
        <v>292.33202566101477</v>
      </c>
    </row>
    <row r="116" spans="2:7" ht="15">
      <c r="B116" s="172" t="s">
        <v>33</v>
      </c>
      <c r="C116" s="134" t="s">
        <v>186</v>
      </c>
      <c r="D116" s="135" t="s">
        <v>187</v>
      </c>
      <c r="E116" s="166">
        <v>1764.7468534078025</v>
      </c>
      <c r="F116" s="153">
        <v>7</v>
      </c>
      <c r="G116" s="165">
        <v>252.10669334397178</v>
      </c>
    </row>
    <row r="117" spans="2:7" ht="15">
      <c r="B117" s="172" t="s">
        <v>34</v>
      </c>
      <c r="C117" s="134" t="s">
        <v>178</v>
      </c>
      <c r="D117" s="135" t="s">
        <v>179</v>
      </c>
      <c r="E117" s="166">
        <v>570.1578570537388</v>
      </c>
      <c r="F117" s="153">
        <v>2</v>
      </c>
      <c r="G117" s="165">
        <v>285.0789285268694</v>
      </c>
    </row>
    <row r="118" spans="2:7" ht="15.75" thickBot="1">
      <c r="B118" s="173" t="s">
        <v>35</v>
      </c>
      <c r="C118" s="156" t="s">
        <v>112</v>
      </c>
      <c r="D118" s="157" t="s">
        <v>113</v>
      </c>
      <c r="E118" s="167">
        <v>268.94594594594594</v>
      </c>
      <c r="F118" s="161">
        <v>1</v>
      </c>
      <c r="G118" s="162">
        <v>268.94594594594594</v>
      </c>
    </row>
    <row r="119" spans="2:6" ht="15">
      <c r="B119" s="149"/>
      <c r="C119" s="150"/>
      <c r="D119" s="151"/>
      <c r="E119" s="166"/>
      <c r="F119" s="153"/>
    </row>
    <row r="120" spans="2:6" ht="15">
      <c r="B120" s="149"/>
      <c r="C120" s="150"/>
      <c r="D120" s="151"/>
      <c r="E120" s="166"/>
      <c r="F120" s="153"/>
    </row>
    <row r="121" spans="2:6" ht="15">
      <c r="B121" s="149"/>
      <c r="C121" s="150"/>
      <c r="D121" s="151"/>
      <c r="E121" s="166"/>
      <c r="F121" s="153"/>
    </row>
    <row r="122" spans="2:6" ht="15">
      <c r="B122" s="149"/>
      <c r="C122" s="150"/>
      <c r="D122" s="151"/>
      <c r="E122" s="166"/>
      <c r="F122" s="153"/>
    </row>
  </sheetData>
  <sheetProtection/>
  <mergeCells count="16">
    <mergeCell ref="B88:F88"/>
    <mergeCell ref="B92:F92"/>
    <mergeCell ref="B101:F101"/>
    <mergeCell ref="B113:F113"/>
    <mergeCell ref="B2:G2"/>
    <mergeCell ref="B46:F46"/>
    <mergeCell ref="B53:F53"/>
    <mergeCell ref="B62:F62"/>
    <mergeCell ref="B68:F68"/>
    <mergeCell ref="B74:F74"/>
    <mergeCell ref="B82:F82"/>
    <mergeCell ref="B4:F4"/>
    <mergeCell ref="B30:F30"/>
    <mergeCell ref="B34:F34"/>
    <mergeCell ref="B38:F38"/>
    <mergeCell ref="B42:F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2" width="4.00390625" style="0" customWidth="1"/>
    <col min="3" max="3" width="23.7109375" style="0" customWidth="1"/>
    <col min="4" max="4" width="9.140625" style="0" customWidth="1"/>
    <col min="5" max="5" width="4.00390625" style="10" customWidth="1"/>
    <col min="6" max="6" width="23.7109375" style="10" customWidth="1"/>
    <col min="7" max="7" width="9.140625" style="10" customWidth="1"/>
    <col min="8" max="8" width="12.00390625" style="0" customWidth="1"/>
  </cols>
  <sheetData>
    <row r="1" s="10" customFormat="1" ht="15"/>
    <row r="2" ht="15"/>
    <row r="3" spans="1:8" ht="23.25">
      <c r="A3" s="116" t="s">
        <v>311</v>
      </c>
      <c r="B3" s="116"/>
      <c r="C3" s="116"/>
      <c r="D3" s="116"/>
      <c r="E3" s="116"/>
      <c r="F3" s="116"/>
      <c r="G3" s="116"/>
      <c r="H3" s="187"/>
    </row>
    <row r="4" ht="15"/>
    <row r="5" ht="15"/>
    <row r="6" spans="2:7" ht="26.25">
      <c r="B6" s="118">
        <v>2012</v>
      </c>
      <c r="C6" s="118"/>
      <c r="D6" s="118"/>
      <c r="E6" s="118">
        <v>2013</v>
      </c>
      <c r="F6" s="118"/>
      <c r="G6" s="118"/>
    </row>
    <row r="7" spans="2:7" ht="17.25">
      <c r="B7" s="117" t="s">
        <v>315</v>
      </c>
      <c r="C7" s="117"/>
      <c r="D7" s="117"/>
      <c r="E7" s="117" t="s">
        <v>315</v>
      </c>
      <c r="F7" s="117"/>
      <c r="G7" s="117"/>
    </row>
    <row r="8" spans="2:8" ht="15">
      <c r="B8" s="109" t="s">
        <v>32</v>
      </c>
      <c r="C8" s="107" t="s">
        <v>26</v>
      </c>
      <c r="D8" s="110">
        <v>3863.02</v>
      </c>
      <c r="E8" s="182" t="s">
        <v>32</v>
      </c>
      <c r="F8" s="134" t="s">
        <v>13</v>
      </c>
      <c r="G8" s="67">
        <v>2372.225982511092</v>
      </c>
      <c r="H8" s="137"/>
    </row>
    <row r="9" spans="2:8" ht="15">
      <c r="B9" s="109" t="s">
        <v>33</v>
      </c>
      <c r="C9" s="107" t="s">
        <v>29</v>
      </c>
      <c r="D9" s="110">
        <v>3463.79</v>
      </c>
      <c r="E9" s="182" t="s">
        <v>33</v>
      </c>
      <c r="F9" s="134" t="s">
        <v>110</v>
      </c>
      <c r="G9" s="67">
        <v>2182.9312116086867</v>
      </c>
      <c r="H9" s="137"/>
    </row>
    <row r="10" spans="2:8" ht="15">
      <c r="B10" s="109" t="s">
        <v>34</v>
      </c>
      <c r="C10" s="107" t="s">
        <v>88</v>
      </c>
      <c r="D10" s="110">
        <v>3383.49</v>
      </c>
      <c r="E10" s="182" t="s">
        <v>34</v>
      </c>
      <c r="F10" s="134" t="s">
        <v>101</v>
      </c>
      <c r="G10" s="67">
        <v>2155.4261942884227</v>
      </c>
      <c r="H10" s="137"/>
    </row>
    <row r="11" spans="2:7" s="10" customFormat="1" ht="15">
      <c r="B11" s="109"/>
      <c r="C11" s="107"/>
      <c r="D11" s="110"/>
      <c r="E11" s="109"/>
      <c r="F11" s="107"/>
      <c r="G11" s="110"/>
    </row>
    <row r="12" spans="2:7" ht="17.25">
      <c r="B12" s="117" t="s">
        <v>314</v>
      </c>
      <c r="C12" s="117"/>
      <c r="D12" s="117"/>
      <c r="E12" s="117" t="s">
        <v>314</v>
      </c>
      <c r="F12" s="117"/>
      <c r="G12" s="117"/>
    </row>
    <row r="13" spans="2:8" s="10" customFormat="1" ht="15">
      <c r="B13" s="109" t="s">
        <v>32</v>
      </c>
      <c r="C13" s="108" t="s">
        <v>155</v>
      </c>
      <c r="D13" s="110">
        <v>377.75</v>
      </c>
      <c r="E13" s="182" t="s">
        <v>32</v>
      </c>
      <c r="F13" s="134" t="s">
        <v>105</v>
      </c>
      <c r="G13" s="183">
        <v>345.5747247094213</v>
      </c>
      <c r="H13" s="137"/>
    </row>
    <row r="14" spans="2:8" s="10" customFormat="1" ht="15">
      <c r="B14" s="109" t="s">
        <v>33</v>
      </c>
      <c r="C14" s="108" t="s">
        <v>73</v>
      </c>
      <c r="D14" s="110">
        <v>309.77</v>
      </c>
      <c r="E14" s="182" t="s">
        <v>33</v>
      </c>
      <c r="F14" s="134" t="s">
        <v>110</v>
      </c>
      <c r="G14" s="183">
        <v>311.8473159440981</v>
      </c>
      <c r="H14" s="137"/>
    </row>
    <row r="15" spans="2:8" ht="15">
      <c r="B15" s="109" t="s">
        <v>34</v>
      </c>
      <c r="C15" s="107" t="s">
        <v>105</v>
      </c>
      <c r="D15" s="110">
        <v>308.81</v>
      </c>
      <c r="E15" s="182" t="s">
        <v>34</v>
      </c>
      <c r="F15" s="134" t="s">
        <v>101</v>
      </c>
      <c r="G15" s="183">
        <v>307.91802775548894</v>
      </c>
      <c r="H15" s="137"/>
    </row>
    <row r="16" spans="2:8" s="10" customFormat="1" ht="15">
      <c r="B16" s="109"/>
      <c r="C16" s="107"/>
      <c r="D16" s="110"/>
      <c r="E16" s="182"/>
      <c r="F16" s="107"/>
      <c r="G16" s="183"/>
      <c r="H16" s="137"/>
    </row>
    <row r="17" spans="2:7" ht="17.25">
      <c r="B17" s="117" t="s">
        <v>312</v>
      </c>
      <c r="C17" s="117"/>
      <c r="D17" s="117"/>
      <c r="E17" s="117" t="s">
        <v>312</v>
      </c>
      <c r="F17" s="117"/>
      <c r="G17" s="117"/>
    </row>
    <row r="18" spans="2:8" ht="15">
      <c r="B18" s="109" t="s">
        <v>32</v>
      </c>
      <c r="C18" s="107" t="s">
        <v>88</v>
      </c>
      <c r="D18" s="111" t="s">
        <v>313</v>
      </c>
      <c r="E18" s="182" t="s">
        <v>32</v>
      </c>
      <c r="F18" s="107" t="s">
        <v>88</v>
      </c>
      <c r="G18" s="184" t="s">
        <v>351</v>
      </c>
      <c r="H18" s="137"/>
    </row>
    <row r="19" spans="5:8" ht="15">
      <c r="E19" s="182" t="s">
        <v>32</v>
      </c>
      <c r="F19" s="134" t="s">
        <v>13</v>
      </c>
      <c r="G19" s="155" t="s">
        <v>351</v>
      </c>
      <c r="H19" s="137"/>
    </row>
  </sheetData>
  <sheetProtection/>
  <mergeCells count="9">
    <mergeCell ref="B17:D17"/>
    <mergeCell ref="B12:D12"/>
    <mergeCell ref="B7:D7"/>
    <mergeCell ref="B6:D6"/>
    <mergeCell ref="E6:G6"/>
    <mergeCell ref="E7:G7"/>
    <mergeCell ref="E12:G12"/>
    <mergeCell ref="E17:G17"/>
    <mergeCell ref="A3:G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" width="12.140625" style="0" customWidth="1"/>
    <col min="3" max="3" width="6.57421875" style="0" customWidth="1"/>
    <col min="4" max="4" width="10.8515625" style="0" customWidth="1"/>
    <col min="6" max="6" width="5.28125" style="0" customWidth="1"/>
    <col min="7" max="7" width="6.57421875" style="12" customWidth="1"/>
    <col min="8" max="8" width="6.28125" style="0" customWidth="1"/>
    <col min="9" max="9" width="7.00390625" style="12" customWidth="1"/>
    <col min="10" max="10" width="6.7109375" style="0" customWidth="1"/>
    <col min="11" max="11" width="6.7109375" style="12" customWidth="1"/>
    <col min="15" max="15" width="30.7109375" style="0" customWidth="1"/>
  </cols>
  <sheetData>
    <row r="2" ht="15"/>
    <row r="3" spans="2:5" ht="15.75" thickBot="1">
      <c r="B3" s="2"/>
      <c r="C3" s="4"/>
      <c r="D3" s="4"/>
      <c r="E3" s="1"/>
    </row>
    <row r="4" spans="2:5" ht="18.75">
      <c r="B4" s="5" t="s">
        <v>258</v>
      </c>
      <c r="C4" s="7"/>
      <c r="D4" s="8" t="s">
        <v>259</v>
      </c>
      <c r="E4" s="1"/>
    </row>
    <row r="5" spans="2:5" ht="16.5" thickBot="1">
      <c r="B5" s="6"/>
      <c r="C5" s="65"/>
      <c r="D5" s="9" t="s">
        <v>260</v>
      </c>
      <c r="E5" s="1"/>
    </row>
    <row r="6" spans="2:5" ht="15">
      <c r="B6" s="1"/>
      <c r="C6" s="1"/>
      <c r="D6" s="3"/>
      <c r="E6" s="1"/>
    </row>
    <row r="7" spans="2:15" ht="23.25" customHeight="1">
      <c r="B7" s="122" t="s">
        <v>323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2:15" ht="34.5" customHeight="1">
      <c r="B8" s="122" t="s">
        <v>327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2:15" ht="21.75" customHeight="1">
      <c r="B9" s="123" t="s">
        <v>275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</row>
    <row r="10" spans="2:15" ht="32.25" customHeight="1">
      <c r="B10" s="122" t="s">
        <v>324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2:15" s="10" customFormat="1" ht="33.75" customHeight="1">
      <c r="B11" s="126" t="s">
        <v>325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5"/>
    </row>
    <row r="13" spans="3:14" ht="19.5" thickBot="1">
      <c r="C13" s="11"/>
      <c r="D13" s="121" t="s">
        <v>261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6:11" ht="15.75" thickBot="1">
      <c r="F14" s="14" t="s">
        <v>201</v>
      </c>
      <c r="G14" s="15">
        <v>1.19</v>
      </c>
      <c r="H14" s="24" t="s">
        <v>7</v>
      </c>
      <c r="I14" s="21">
        <v>1.13</v>
      </c>
      <c r="J14" s="22" t="s">
        <v>17</v>
      </c>
      <c r="K14" s="23">
        <v>1.3</v>
      </c>
    </row>
    <row r="15" spans="6:9" ht="15">
      <c r="F15" s="16" t="s">
        <v>116</v>
      </c>
      <c r="G15" s="17">
        <v>1.13</v>
      </c>
      <c r="H15" s="13" t="s">
        <v>31</v>
      </c>
      <c r="I15" s="17">
        <v>1.08</v>
      </c>
    </row>
    <row r="16" spans="6:15" ht="15">
      <c r="F16" s="16" t="s">
        <v>126</v>
      </c>
      <c r="G16" s="17">
        <v>1.08</v>
      </c>
      <c r="H16" s="13" t="s">
        <v>104</v>
      </c>
      <c r="I16" s="17">
        <v>1.05</v>
      </c>
      <c r="L16" s="120" t="s">
        <v>306</v>
      </c>
      <c r="M16" s="120"/>
      <c r="N16" s="120"/>
      <c r="O16" s="120"/>
    </row>
    <row r="17" spans="6:15" ht="15">
      <c r="F17" s="16" t="s">
        <v>129</v>
      </c>
      <c r="G17" s="17">
        <v>1.04</v>
      </c>
      <c r="H17" s="13" t="s">
        <v>5</v>
      </c>
      <c r="I17" s="18">
        <v>1.01</v>
      </c>
      <c r="L17" s="120"/>
      <c r="M17" s="120"/>
      <c r="N17" s="120"/>
      <c r="O17" s="120"/>
    </row>
    <row r="18" spans="6:15" ht="15">
      <c r="F18" s="16" t="s">
        <v>133</v>
      </c>
      <c r="G18" s="17">
        <v>1.02</v>
      </c>
      <c r="H18" s="13" t="s">
        <v>109</v>
      </c>
      <c r="I18" s="18">
        <v>1</v>
      </c>
      <c r="L18" s="120"/>
      <c r="M18" s="120"/>
      <c r="N18" s="120"/>
      <c r="O18" s="120"/>
    </row>
    <row r="19" spans="6:9" ht="15">
      <c r="F19" s="16" t="s">
        <v>65</v>
      </c>
      <c r="G19" s="17">
        <v>1.1</v>
      </c>
      <c r="H19" s="13" t="s">
        <v>10</v>
      </c>
      <c r="I19" s="17">
        <v>1.04</v>
      </c>
    </row>
    <row r="20" spans="6:9" ht="15.75" thickBot="1">
      <c r="F20" s="19" t="s">
        <v>66</v>
      </c>
      <c r="G20" s="26">
        <v>1.16</v>
      </c>
      <c r="H20" s="25" t="s">
        <v>28</v>
      </c>
      <c r="I20" s="20">
        <v>1.07</v>
      </c>
    </row>
    <row r="21" spans="6:11" s="10" customFormat="1" ht="15">
      <c r="F21" s="66"/>
      <c r="G21" s="1"/>
      <c r="H21" s="66"/>
      <c r="I21" s="67"/>
      <c r="K21" s="12"/>
    </row>
    <row r="22" spans="2:14" ht="15">
      <c r="B22" s="119" t="s">
        <v>326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06"/>
    </row>
    <row r="23" spans="2:14" ht="15">
      <c r="B23" s="119" t="s">
        <v>276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</row>
  </sheetData>
  <sheetProtection/>
  <mergeCells count="9">
    <mergeCell ref="B22:M22"/>
    <mergeCell ref="B23:N23"/>
    <mergeCell ref="L16:O18"/>
    <mergeCell ref="D13:N13"/>
    <mergeCell ref="B7:O7"/>
    <mergeCell ref="B8:O8"/>
    <mergeCell ref="B9:O9"/>
    <mergeCell ref="B10:O10"/>
    <mergeCell ref="B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oddílový žebříček 2012</dc:title>
  <dc:subject/>
  <dc:creator>Jakub Šrom</dc:creator>
  <cp:keywords>GBM</cp:keywords>
  <dc:description/>
  <cp:lastModifiedBy>Jakub Šrom</cp:lastModifiedBy>
  <cp:lastPrinted>2014-04-15T19:50:55Z</cp:lastPrinted>
  <dcterms:created xsi:type="dcterms:W3CDTF">2013-01-07T17:37:59Z</dcterms:created>
  <dcterms:modified xsi:type="dcterms:W3CDTF">2014-04-15T19:51:25Z</dcterms:modified>
  <cp:category>ROB</cp:category>
  <cp:version/>
  <cp:contentType/>
  <cp:contentStatus/>
</cp:coreProperties>
</file>